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codeName="{564CA151-5A5B-428A-3C10-775976492406}"/>
  <workbookPr showInkAnnotation="0" codeName="ThisWorkbook"/>
  <mc:AlternateContent xmlns:mc="http://schemas.openxmlformats.org/markup-compatibility/2006">
    <mc:Choice Requires="x15">
      <x15ac:absPath xmlns:x15ac="http://schemas.microsoft.com/office/spreadsheetml/2010/11/ac" url="C:\Users\Obec\Desktop\"/>
    </mc:Choice>
  </mc:AlternateContent>
  <xr:revisionPtr revIDLastSave="0" documentId="8_{56DA9ACA-4024-4FE4-83E1-3B04AC1D456F}" xr6:coauthVersionLast="45" xr6:coauthVersionMax="45" xr10:uidLastSave="{00000000-0000-0000-0000-000000000000}"/>
  <bookViews>
    <workbookView xWindow="1410" yWindow="1410" windowWidth="21600" windowHeight="11400" tabRatio="732" activeTab="2" xr2:uid="{00000000-000D-0000-FFFF-FFFF00000000}"/>
  </bookViews>
  <sheets>
    <sheet name="poistná zmluva" sheetId="1" r:id="rId1"/>
    <sheet name="vl.1 Zivel" sheetId="13" r:id="rId2"/>
    <sheet name="vl.2 Odcudzenie" sheetId="12" r:id="rId3"/>
    <sheet name="vl.3 Elektronika a stroje" sheetId="14" r:id="rId4"/>
    <sheet name="vl.4 Sklo" sheetId="9" r:id="rId5"/>
    <sheet name="vl.5 Zodpovednost" sheetId="8" r:id="rId6"/>
  </sheets>
  <definedNames>
    <definedName name="_xlnm.Print_Area" localSheetId="0">'poistná zmluva'!$A$1:$W$140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2" i="1" l="1"/>
  <c r="AD10" i="1" l="1"/>
  <c r="C123" i="1"/>
  <c r="B10" i="14"/>
  <c r="N43" i="1"/>
  <c r="S20" i="14"/>
  <c r="S21" i="14" s="1"/>
  <c r="S43" i="1" l="1"/>
  <c r="A139" i="1" l="1"/>
  <c r="A138" i="1"/>
  <c r="S21" i="8" l="1"/>
  <c r="B11" i="8" l="1"/>
  <c r="B10" i="9"/>
  <c r="B16" i="12"/>
  <c r="B13" i="13"/>
  <c r="B100" i="1"/>
  <c r="A34" i="1"/>
  <c r="B33" i="1"/>
  <c r="G25" i="1"/>
  <c r="B7" i="8" l="1"/>
  <c r="B7" i="13"/>
  <c r="B99" i="1" l="1"/>
  <c r="G24" i="1"/>
  <c r="N45" i="1" l="1"/>
  <c r="B8" i="13" l="1"/>
  <c r="B6" i="13"/>
  <c r="N41" i="1" l="1"/>
  <c r="N42" i="1"/>
  <c r="S68" i="12"/>
  <c r="B6" i="8" l="1"/>
  <c r="AC32" i="1" l="1"/>
  <c r="AC31" i="1"/>
  <c r="S56" i="13" l="1"/>
  <c r="S67" i="12" l="1"/>
  <c r="AD17" i="1" l="1"/>
  <c r="AC28" i="1"/>
  <c r="AC27" i="1"/>
  <c r="M130" i="1" l="1"/>
  <c r="A130" i="1"/>
  <c r="AD15" i="1" l="1"/>
  <c r="AD14" i="1"/>
  <c r="S53" i="13"/>
  <c r="S62" i="12"/>
  <c r="S29" i="9"/>
  <c r="S44" i="1" s="1"/>
  <c r="S22" i="8"/>
  <c r="S23" i="8" s="1"/>
  <c r="AC22" i="1"/>
  <c r="AC21" i="1"/>
  <c r="AC25" i="1"/>
  <c r="AC24" i="1"/>
  <c r="A16" i="1"/>
  <c r="G55" i="1"/>
  <c r="S66" i="12"/>
  <c r="S65" i="12"/>
  <c r="S64" i="12"/>
  <c r="S63" i="12"/>
  <c r="S55" i="13"/>
  <c r="S54" i="13"/>
  <c r="N44" i="1"/>
  <c r="S69" i="12" l="1"/>
  <c r="S42" i="1" s="1"/>
  <c r="S57" i="13"/>
  <c r="S41" i="1" s="1"/>
  <c r="S45" i="1"/>
  <c r="S30" i="9"/>
  <c r="S46" i="1" l="1"/>
  <c r="G64" i="1" s="1"/>
  <c r="G60" i="1" l="1"/>
  <c r="G59" i="1"/>
  <c r="G57" i="1"/>
  <c r="AD13" i="1"/>
  <c r="AD16" i="1" s="1"/>
  <c r="B67" i="1" s="1"/>
  <c r="G63" i="1"/>
  <c r="G58" i="1"/>
  <c r="AD18" i="1" l="1"/>
  <c r="B65" i="1" l="1"/>
  <c r="B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Svirloch</author>
  </authors>
  <commentList>
    <comment ref="AA5" authorId="0" shapeId="0" xr:uid="{00000000-0006-0000-0000-000001000000}">
      <text>
        <r>
          <rPr>
            <sz val="8"/>
            <color indexed="81"/>
            <rFont val="Tahoma"/>
            <family val="2"/>
            <charset val="238"/>
          </rPr>
          <t>v tvare:
11-4-xxxxx</t>
        </r>
        <r>
          <rPr>
            <sz val="8"/>
            <color indexed="81"/>
            <rFont val="Tahoma"/>
            <family val="2"/>
            <charset val="238"/>
          </rPr>
          <t xml:space="preserve">
</t>
        </r>
      </text>
    </comment>
  </commentList>
</comments>
</file>

<file path=xl/sharedStrings.xml><?xml version="1.0" encoding="utf-8"?>
<sst xmlns="http://schemas.openxmlformats.org/spreadsheetml/2006/main" count="704" uniqueCount="419">
  <si>
    <t>spôsobené na prenajatých budovách a ostatných nehnuteľnostiach,</t>
  </si>
  <si>
    <t>spôsobené na veciach, ktoré poistený používa a na veciach, ktoré poistený prevzal na spracovanie, opravu, úpravu, predaj, úschovu, uskladnenie alebo poskytnutie odbornej pomoci,</t>
  </si>
  <si>
    <t xml:space="preserve">na veciach, ktoré si zamestnanec odložil pri plnení pracovných úloh alebo v priamej súvislosti  s ním na mieste na to určenom, a ak nie je také miesto určené, potom na mieste, kde sa obvykle odkladajú, </t>
  </si>
  <si>
    <t>spôsobené výkonom vlastníckeho práva, prevádzkou a správou nehnuteľností, ktoré poistený vlastní, má v prenájme alebo ich inak užíva, pokiaľ poistený za takúto škodu zodpovedá podľa príslušných právnych predpisov,</t>
  </si>
  <si>
    <t>n)</t>
  </si>
  <si>
    <t>Poisťovateľ  ďalej nahradí v súvislosti s poistnou udalosťou, ktorá je dôvodom vzniku práva na plnenie poisťovateľa, za poisteného výdavky:</t>
  </si>
  <si>
    <t>obhajoby poisteného (príp. jeho zamestnanca) v prípravnom konaní a pred súdom vedenom proti poistenému.</t>
  </si>
  <si>
    <t>občianskeho súdneho konania o náhrade škody pred príslušným orgánom, ak toto konanie bolo potrebné na zistenie zodpovednosti poisteného alebo výšky plnenia poisťovateľa, pokiaľ je povinný uhradiť, ako aj trovy právneho zastúpenia poisteného, a to všetko na všetkých stupňoch,</t>
  </si>
  <si>
    <t>náhrady mimosúdneho prerokovávania nárokov poškodeného, vzniknuté  poškodenému alebo jeho zástupcovi, pokiaľ je poistený povinný ich uhradiť,</t>
  </si>
  <si>
    <t>spôsobenú úmyselne alebo prevzatú dobrovoľne alebo v zmluve nad rámec stanovený právnymi predpismi,</t>
  </si>
  <si>
    <t>spôsobenú pri budovaní alebo údržbe priehrad, hrádzí a iných stavieb na vodných dielach,</t>
  </si>
  <si>
    <t>spôsobenú protiprávnym užívaním veci,</t>
  </si>
  <si>
    <t>prejavujúcu sa genetickými zmenami organizmu,</t>
  </si>
  <si>
    <t>spôsobenú pri výrobe, skladovaní, plnení a transporte munície a výbušných látok,</t>
  </si>
  <si>
    <t>pri nesplnení povinnosti odvrátiť škodu.</t>
  </si>
  <si>
    <t>k)</t>
  </si>
  <si>
    <t>l)</t>
  </si>
  <si>
    <t>m)</t>
  </si>
  <si>
    <t>o)</t>
  </si>
  <si>
    <t>spôsobenú v súvislosti s prevádzkou dopravných prostriedkov s akýmkoľvek mechanickým alebo elektrickým pohonom, pokiaľ nie sú schválené pre prevádzku na verejných pozemných komunikáciách a ku škode došlo mimo areálu poškodeného,</t>
  </si>
  <si>
    <t>Spôsob zabezpečenia hnuteľných vecí v objektoch:</t>
  </si>
  <si>
    <t>g)</t>
  </si>
  <si>
    <t>h)</t>
  </si>
  <si>
    <t>i)</t>
  </si>
  <si>
    <t>j)</t>
  </si>
  <si>
    <t>Číslo vložky</t>
  </si>
  <si>
    <t>Druh</t>
  </si>
  <si>
    <t>Poistené áno - nie</t>
  </si>
  <si>
    <t>1.</t>
  </si>
  <si>
    <t>Živelné poistenie</t>
  </si>
  <si>
    <t xml:space="preserve">áno </t>
  </si>
  <si>
    <t>2.</t>
  </si>
  <si>
    <t>Poistenie proti odcudzeniu</t>
  </si>
  <si>
    <t>áno</t>
  </si>
  <si>
    <t>3.</t>
  </si>
  <si>
    <t>nie</t>
  </si>
  <si>
    <t>4.</t>
  </si>
  <si>
    <t>5.</t>
  </si>
  <si>
    <t>6.</t>
  </si>
  <si>
    <t>Poistenie skla</t>
  </si>
  <si>
    <t>8.</t>
  </si>
  <si>
    <t>Poistenie zodpovednosti za škodu</t>
  </si>
  <si>
    <t>Platenie poistného</t>
  </si>
  <si>
    <t>Splátka poistného</t>
  </si>
  <si>
    <t xml:space="preserve">Konštantný symbol:  </t>
  </si>
  <si>
    <t xml:space="preserve">Variabilný symbol:  </t>
  </si>
  <si>
    <t>Podpoistenie</t>
  </si>
  <si>
    <t>7.</t>
  </si>
  <si>
    <t xml:space="preserve">IČO: </t>
  </si>
  <si>
    <t xml:space="preserve">DIČ: </t>
  </si>
  <si>
    <t>100 % z poistnej sumy</t>
  </si>
  <si>
    <t>a)  na poistné riziko povodne  a záplavy</t>
  </si>
  <si>
    <t>b)  na poistné riziko zemetrasenie</t>
  </si>
  <si>
    <t>c)  na poistné riziko komplexný živel (okrem poistných rizík povodne, záplavy a zemetrasenie )</t>
  </si>
  <si>
    <t>6.2. Dojednáva sa , že poistenie sa ďalej vzťahuje na škody:</t>
  </si>
  <si>
    <t>Alikvótne poistné:</t>
  </si>
  <si>
    <t>ročné poistné</t>
  </si>
  <si>
    <t>do konca roka</t>
  </si>
  <si>
    <t>baza pre alikvotne</t>
  </si>
  <si>
    <t>alikvotne do konca roka</t>
  </si>
  <si>
    <t>počet splátok do konca roka</t>
  </si>
  <si>
    <t>bb)</t>
  </si>
  <si>
    <t>poškodením prívodného potrubia vodovodného zariadenia, odvádzacieho potrubia, potrubia či telies vykurovacích alebo solárnych systémov, ak k nemu došlo pretlakom kvapaliny alebo pary alebo zamrznutím vody v nich.</t>
  </si>
  <si>
    <t>Ak pri likvidácii poistnej udalosti spôsobenej víchricou sa nebude dať určiť sila vetra, poisťovateľ môže postupovať podľa rozsahu škôd na okolitých nehnuteľnostiach.</t>
  </si>
  <si>
    <t xml:space="preserve">účinnosť zmluvy: </t>
  </si>
  <si>
    <t>pečiatka a podpis poisteného</t>
  </si>
  <si>
    <t>Vložka č. 1</t>
  </si>
  <si>
    <t>a)</t>
  </si>
  <si>
    <t>b)</t>
  </si>
  <si>
    <t>c)</t>
  </si>
  <si>
    <t>d)</t>
  </si>
  <si>
    <t>e)</t>
  </si>
  <si>
    <t>f)</t>
  </si>
  <si>
    <t>Poistený sa na každej poistnej udalosti podieľa týmito sumami z poistného plnenia.</t>
  </si>
  <si>
    <t>Poistná suma</t>
  </si>
  <si>
    <t>Postačujúce zabezpečenie</t>
  </si>
  <si>
    <t>Vložka č. 4</t>
  </si>
  <si>
    <t xml:space="preserve"> ‰ (promile) z agregovanej poistnej sumy</t>
  </si>
  <si>
    <t>(ďalej len „poistený“)</t>
  </si>
  <si>
    <t>zapísaná v Obchodnom registri Okresného súdu Bratislava I., odd. Sa, vl.č. 383/B</t>
  </si>
  <si>
    <t>Vložka č. 2</t>
  </si>
  <si>
    <t>Celková poistná suma</t>
  </si>
  <si>
    <t>Vonkajší vandalizmus znamená, že iná osoba ako poistený spáchal úmyselné poškodenie alebo zničenie verejne prístupnej poistenej veci.</t>
  </si>
  <si>
    <t>Pod pojmom úmyselné poškodenie alebo zničenie poistenej veci sa okrem iného chápe aj estetické poškodenie poistenej veci - poškodenie sprejermi alebo grafitmi.</t>
  </si>
  <si>
    <t>do miesta poistenia sa dostal tak, že ho otvoril nástrojom, ktorý nie je určený na jeho riadne otvorenie,</t>
  </si>
  <si>
    <t>do miesta poistenia sa dostal iným preukázateľne násilným spôsobom,</t>
  </si>
  <si>
    <t>v mieste sa skryl, po jeho zamknutí sa veci zmocnil a pri jeho opustení zanechal po sebe stopy, ktoré môžu byť použité ako dôkazný prostriedok,</t>
  </si>
  <si>
    <t>miesto poistenia otvoril originálnym kľúčom alebo legálne zhotoveným duplikátom, ktorého sa zmocnil krádežou vlámaním alebo lúpežným prepadnutím,</t>
  </si>
  <si>
    <t>do schránky, ktorej obsah je poistený sa dostal alebo ju otvoril nástrojom, ktorý nie je určený na jej riadne otvorenie,</t>
  </si>
  <si>
    <t>bezpečnostná cylindrická vložka zabraňujúca vytlačeniu a bezpečnostný štít zabraňujúci rozlomeniu a vylomeniu vložky (na každých vstupných dverách)</t>
  </si>
  <si>
    <t>bezpečnostná cylindrická vložka zabraňujúca vytlačeniu a bezpečnostný štít zabraňujúci rozlomeniu (na každých vstupných dverách) a vylomeniu a objekt zabezpečený elektronickou zabezpečovacou. signalizáciou </t>
  </si>
  <si>
    <t xml:space="preserve">bezpečnostná cylindrická vložka zabraňujúca vytlačeniu a bezpečnostný štít zabraňujúci rozlomeniu a vylomeniu (na každých vstupných dverách) a objekt zabezpečený elektronickou zabezpečovacou. signalizáciou vyvedenou na pult centrálnej ochrany. </t>
  </si>
  <si>
    <t>bezpečnostná cylindrická vložka zabraňujúca vytlačeniu a bezpečnostný štít zabraňujúci rozlomeniu a vylomeniu vložky a pridaný ďalší zámok alebo bezpečnostná závora a oplechované dvere alebo presklenné časti zabezpečené funkčnými mrežami (na každých vstupných dverách)</t>
  </si>
  <si>
    <t>Spôsob zabezpečenia peňazí, cenín a CP:</t>
  </si>
  <si>
    <t>do 3.319,39 € vrátane</t>
  </si>
  <si>
    <t>do 33.193,92 € vrátane</t>
  </si>
  <si>
    <t>požiarom,</t>
  </si>
  <si>
    <t>výbuchom,</t>
  </si>
  <si>
    <t>povodňou alebo záplavou,</t>
  </si>
  <si>
    <t>ľadovcom,</t>
  </si>
  <si>
    <t>náhlym zosúvaním pôdy, zrútením skál alebo zemín, pokiaľ k nim nedošlo v súvislosti s priemyselnou alebo stavebnou činnosťou,</t>
  </si>
  <si>
    <t>zosúvaním alebo zrútením lavín,</t>
  </si>
  <si>
    <t>kvapalinou alebo parou unikajúcou z ústredného, etážového alebo diaľkového kúrenia,</t>
  </si>
  <si>
    <t>hasiacim médiom samovoľne unikajúcim zo stabilného hasiaceho zariadenia,</t>
  </si>
  <si>
    <t>chladiarenským médiom unikajúcim z chladiarenských zariadení a rozvodov,</t>
  </si>
  <si>
    <t>hasením, strhnutím alebo evakuáciou v dôsledku živelnej udalosti,</t>
  </si>
  <si>
    <t>nečistotami vnikajúcimi otvormi, ktoré vznikli v dôsledku živelnej udalosti, a ak k vniknutiu došlo do 120 hodín po skončení živelnej udalosti,</t>
  </si>
  <si>
    <t>dymom vznikajúcim pri požiari,</t>
  </si>
  <si>
    <t>zvýšením hladiny podpovrchovej  vody, ktoré bolo spôsobené povodňou alebo katastrofickým lejakom,</t>
  </si>
  <si>
    <t>krádež poistených hnuteľných vecí, ku ktorej došlo v priamej súvislosti s vyššie uvedenými náhodnými udalosťami,</t>
  </si>
  <si>
    <t>ľadochodmi, prívalom bahna,</t>
  </si>
  <si>
    <t>nárazom dopravného prostriedku,</t>
  </si>
  <si>
    <t>záplavou následkom búrkového prívalu,</t>
  </si>
  <si>
    <t>ťarchou snehu a námrazy,</t>
  </si>
  <si>
    <t>kvapalinou unikajúcou zo solárnych systémov alebo klimatizačných zariadení,</t>
  </si>
  <si>
    <t>atmosférickými zrážkami, ľadovcom a ťarchou snehu,</t>
  </si>
  <si>
    <t>p)</t>
  </si>
  <si>
    <t>q)</t>
  </si>
  <si>
    <t>r)</t>
  </si>
  <si>
    <t>s)</t>
  </si>
  <si>
    <t>t)</t>
  </si>
  <si>
    <t>u)</t>
  </si>
  <si>
    <t>v)</t>
  </si>
  <si>
    <t>w)</t>
  </si>
  <si>
    <t>x)</t>
  </si>
  <si>
    <t>y)</t>
  </si>
  <si>
    <t>z)</t>
  </si>
  <si>
    <t>aa)</t>
  </si>
  <si>
    <t>nárazom alebo zrútením posádkou obsadeného letiaceho telesa, jeho časti alebo jeho nákladu,</t>
  </si>
  <si>
    <t>Poistenie sa vzťahuje na akékoľvek úmyselné alebo neúmyselné poškodenie alebo zničenie poistenej veci, ak konanie smerovalo k poškodeniu alebo zničeniu poisteného majetku, proti osobe poisteného alebo proti osobe vlastníka alebo správcu poisteného majetku.</t>
  </si>
  <si>
    <t>Dojednáva sa, že poisťovateľ uhradí aj náklady nevyhnutné na stavebné úpravy a na demontáž/remontáž ostatných nepoškodených poistených vecí, vykonané v súvislosti so znovuobstaraním alebo opravou veci poškodených, zničených alebo stratených pri poistnej udalosti pri živelnom poistením sú kryté aj následné škody.</t>
  </si>
  <si>
    <t>Výška ročného limitu plnenia z celkovej PS uvedenej v každej PZ samostatne je:</t>
  </si>
  <si>
    <t>uzatvárajú</t>
  </si>
  <si>
    <t>IČO: 31322051 / DIČ: 2020800353</t>
  </si>
  <si>
    <t>a</t>
  </si>
  <si>
    <t>ktoré zodpovedajú najviac mimozmluvnej odmene advokáta za obhajobu poisteného v prípravnom konaní a konaní pred súdom prvého stupňa v trestnom konaní vedenom proti nemu v súvislosti so škodou, ktorú má poistený nahradiť,</t>
  </si>
  <si>
    <t xml:space="preserve">ktoré vynaložil poškodený v súvislosti s mimosúdnym prerokovaním nároku na náhradu škody, pokiaľ je poistený povinný ich uhradiť. </t>
  </si>
  <si>
    <t>zodpovedá za škodu svojmu manželovi a príbuzným v priamom rade,</t>
  </si>
  <si>
    <t>zodpovedá za škodu osobám, ktoré s ním žijú v spoločnej domácnosti,</t>
  </si>
  <si>
    <t>zodpovedá za škodu spoločníkovi a osobám jemu blízkym,</t>
  </si>
  <si>
    <t xml:space="preserve">zodpovedá za škodu právnickej osobe, v ktorej má poistený, jeho spoločníci alebo osoby im blízke majetkovú účasť. </t>
  </si>
  <si>
    <t>spôsobenú úmyselne alebo prevzatú dobrovoľne alebo v zmluve nad rámec stanovený právnymi predpismi,</t>
  </si>
  <si>
    <t>1. Poistenie sa vzťahuje na:</t>
  </si>
  <si>
    <t xml:space="preserve">5. Spoluúčasti: </t>
  </si>
  <si>
    <t>6. Zvláštne dojednania:</t>
  </si>
  <si>
    <t>chybou konštrukcie, chybou materiálu alebo výrobnou chybou (pokiaľ sa na ňu nevzťahuje záruka výrobcu),</t>
  </si>
  <si>
    <t>roztrhnutím v dôsledku odstredivej sily,</t>
  </si>
  <si>
    <t>zlyhaním meracej, regulačnej alebo zabezpečovacej techniky,</t>
  </si>
  <si>
    <t>vniknutím cudzieho predmetu.</t>
  </si>
  <si>
    <t>Max. limit plnenia</t>
  </si>
  <si>
    <t>Zabezpečenie</t>
  </si>
  <si>
    <t>do 331,94 € vrátane</t>
  </si>
  <si>
    <t>Pevný uzáver okrem prenosných schránok</t>
  </si>
  <si>
    <t>do 6.638,78  € vrátane</t>
  </si>
  <si>
    <t>Trezor pripevnený k stene alebo k podlahe</t>
  </si>
  <si>
    <t>do 19.916,35 € vrátane</t>
  </si>
  <si>
    <t>Trezor zabudovaný v stene alebo v podlahe</t>
  </si>
  <si>
    <t>nad 19.916,35 €</t>
  </si>
  <si>
    <t>Trezor alebo pancierová pokladnica s dvoma bezpečnostnými zámkami</t>
  </si>
  <si>
    <t>Poistený alebo ním poverená osoba</t>
  </si>
  <si>
    <t>Vhodný kufrík alebo uzamykateľná taška</t>
  </si>
  <si>
    <t>do 16.596,96 € vrátane</t>
  </si>
  <si>
    <t>Poistený alebo ním poverená osoba + ďalšia osoba vybavená obuškom alebo paralyzérom alebo strelnou zbraňou</t>
  </si>
  <si>
    <t>Bezpečnostný kufrík alebo iný predpísaný spôsob uloženia</t>
  </si>
  <si>
    <t>Poistený alebo ním poverená osoba + ďalšia osoba vybavená strelnou zbraňou</t>
  </si>
  <si>
    <t>do 165.969,59 € vrátane</t>
  </si>
  <si>
    <t>Poistený alebo ním poverená osoba vybavená strelnou zbraňou + ďalšia osoba vybavená strelnou zbraňou alebo poistený alebo ním poverená osoba + ďalšie dve osoby vybavené strelnou zbraňou</t>
  </si>
  <si>
    <t>Spôsob zabezpečenia prepravy peňazí</t>
  </si>
  <si>
    <t>Pre poistenie platia a rozsah poistenia určujú:</t>
  </si>
  <si>
    <t>-</t>
  </si>
  <si>
    <t>2. Rozsah poistenia, poistené riziká:</t>
  </si>
  <si>
    <t>4. Sadzby a podklady pre výpočet poistného:</t>
  </si>
  <si>
    <t>6. Zvláštne dojednania pre poistenie zodpovednosti za škodu právnických osôb:</t>
  </si>
  <si>
    <t>Poistenie elektroniky a strojov</t>
  </si>
  <si>
    <t xml:space="preserve">dátum podpisu: </t>
  </si>
  <si>
    <t>(ďalej len „poisťovateľ“)</t>
  </si>
  <si>
    <t>Poisťovateľ poskytne poistné krytie novonadobudnutého majetku pre všetky predmety poistenia odo dňa zaradenia do účtovnej evidencie poistených organizácií, najviac však do výšky 20% z celkovej poistnej sumy.</t>
  </si>
  <si>
    <t>pri montáži a demontáži poistených vecí,</t>
  </si>
  <si>
    <t xml:space="preserve">vzniknuté na veciach (hnuteľných a nehnuteľných), ktoré si poistený alebo za neho konajúce osoby požičali, prenajali alebo ich inak užívajú a na veciach (hnuteľných a nehnuteľných), ktoré poistený prevzal, aby na nich vykonal objednanú činnosť okrem vecí, ktoré poistený prevzal na základe leasingovej zmluvy, </t>
  </si>
  <si>
    <t>Uloženie</t>
  </si>
  <si>
    <t>Schránka s pevným uzáverom okrem prenosných schránok</t>
  </si>
  <si>
    <t>Ohňovzdorný trezor alebo pancierová pokladnica s dvoma bezpečnostnými zámkami</t>
  </si>
  <si>
    <t>vzniknuté vynaložením nákladov na liečebnú starostlivosť, dávky nemocenského a dôchodkového poistenia ako regresné náhrady nákladov liečenia zdravotnou poisťovňou a regresné náklady Sociálnej poisťovne, vrátane regresných náhrad vzniknutých v dôsledku chorôb z povolania a pracovných úrazov zamestnancov,</t>
  </si>
  <si>
    <t>vzniknuté na životnom prostredí náhlym únikom znečisťujúcich látok (environmentálne škody),</t>
  </si>
  <si>
    <t>iné ako škody na majetku alebo na zdraví t.j. čisté finančné škody. Maximálny limit plnenia pre prípad vzniku čistých finančných škôd je 5.000,00 €. Stanovená spoluúčasť pre každú jednu poistnú udalosť  uvedenú v tomto bode je  1.000,00 €.</t>
  </si>
  <si>
    <t>vzniknuté inému v súvislosti s činnosťou alebo vzťahom poisteného, na zdraví alebo usmrtením vrátane škôd, ktoré vznikli v súvislosti so zabezpečením  povinností poisteného vyplývajúcich z ustanovení Zákona č. 448/2008 Z.z. o sociálnych službách,</t>
  </si>
  <si>
    <t>vzniknuté dieťaťu alebo žiakovi v súvislosti s činnosťou alebo vzťahom poisteného, na zdraví alebo usmrtením pri výchove a vzdelávaní, alebo v priamej súvislosti s výchovou a so vzdelávaním, pokiaľ poistený za škodu zodpovedá v dôsledku svojho konania alebo vzťahu v dobe trvania poistenia,</t>
  </si>
  <si>
    <t>7.5.  Poisťovateľ nie je povinný plniť, ak poistený:</t>
  </si>
  <si>
    <t>7.6.  Poistenie sa nevzťahuje na zodpovednosť spôsobenú inému:</t>
  </si>
  <si>
    <t>6.3.</t>
  </si>
  <si>
    <t>Vložka č. 3</t>
  </si>
  <si>
    <t>Vložka č. 5</t>
  </si>
  <si>
    <t>POISTNÁ ZMLUVA</t>
  </si>
  <si>
    <t>Odcudzenie a vandalizmus</t>
  </si>
  <si>
    <t>Lom elektroniky a lom stroja</t>
  </si>
  <si>
    <t>Rozbitie skla</t>
  </si>
  <si>
    <t>Poistenie zodpovednosti</t>
  </si>
  <si>
    <t>Splatnosť poistného: poistné sa bude platiť bez splátok a je splatné 01.01. príslušného kalendárneho roka.</t>
  </si>
  <si>
    <t>Práva a povinnosti poisteného, poistníka a poisťovateľa sú upravené vo vyššie uvedených všeobecných poistných podmienkach a osobitných dojednaniach, pričom tieto tvoria neoddeliteľnú súčasť poistnej zmluvy.</t>
  </si>
  <si>
    <t>Poistník svojím podpisom potvrdzuje, že:</t>
  </si>
  <si>
    <t>Zmluvné strany vyhlasujú, že si Zmluvu prečítali, jej obsahu porozumeli a na znak toho, že obsah tejto Zmluvy zodpovedá ich slobodnej a vážnej vôli, ju vlastnoručne podpísali.</t>
  </si>
  <si>
    <t>sa zmocnil poistenej veci krádežou, pri ktorej preukázateľne prekonal prekážku alebo opatrenie chrániace poistenú vec pred krádežou,</t>
  </si>
  <si>
    <t>sa zmocnil poistenej veci krádežou, pri ktorej boli poistené veci poistenému alebo jeho pracovníkovi zobrané, pretože jeho odpor bol vylúčený v dôsledku telesného stavu po nehode alebo v dôsledku inej príčiny, za ktorú nemôže byť zodpovedný,</t>
  </si>
  <si>
    <t>sa zmocnil poistenej veci lúpežou pod hrozbou alebo použitia násilia proti poistenému, jeho pracovníkovi alebo inej osobe.</t>
  </si>
  <si>
    <r>
      <t>je splatná</t>
    </r>
    <r>
      <rPr>
        <b/>
        <sz val="10.5"/>
        <rFont val="Arial"/>
        <family val="2"/>
        <charset val="238"/>
      </rPr>
      <t xml:space="preserve">  01.01.  </t>
    </r>
    <r>
      <rPr>
        <sz val="10.5"/>
        <rFont val="Arial"/>
        <family val="2"/>
        <charset val="238"/>
      </rPr>
      <t>príslušného kalendárneho roka</t>
    </r>
  </si>
  <si>
    <r>
      <t>je splatná</t>
    </r>
    <r>
      <rPr>
        <b/>
        <sz val="10.5"/>
        <rFont val="Arial"/>
        <family val="2"/>
        <charset val="238"/>
      </rPr>
      <t xml:space="preserve">  01.04.  </t>
    </r>
    <r>
      <rPr>
        <sz val="10.5"/>
        <rFont val="Arial"/>
        <family val="2"/>
        <charset val="238"/>
      </rPr>
      <t>príslušného kalendárneho roka</t>
    </r>
  </si>
  <si>
    <r>
      <t>je splatná</t>
    </r>
    <r>
      <rPr>
        <b/>
        <sz val="10.5"/>
        <rFont val="Arial"/>
        <family val="2"/>
        <charset val="238"/>
      </rPr>
      <t xml:space="preserve">  01.07.  </t>
    </r>
    <r>
      <rPr>
        <sz val="10.5"/>
        <rFont val="Arial"/>
        <family val="2"/>
        <charset val="238"/>
      </rPr>
      <t>príslušného kalendárneho roka</t>
    </r>
  </si>
  <si>
    <r>
      <t>je splatná</t>
    </r>
    <r>
      <rPr>
        <b/>
        <sz val="10.5"/>
        <rFont val="Arial"/>
        <family val="2"/>
        <charset val="238"/>
      </rPr>
      <t xml:space="preserve">  01.10.  </t>
    </r>
    <r>
      <rPr>
        <sz val="10.5"/>
        <rFont val="Arial"/>
        <family val="2"/>
        <charset val="238"/>
      </rPr>
      <t>príslušného kalendárneho roka</t>
    </r>
  </si>
  <si>
    <t>Všeobecné poistné podmienky poistenia majetku pre podnikateľské subjekty VPPPM/0519,</t>
  </si>
  <si>
    <t>Osobitné dojednania pre poistenie majetku ODMAJ/0519 ku VPPPM/0519,</t>
  </si>
  <si>
    <t>Osobitné dojednania pre poistenie elektronických zariadení a strojných zariadení ODLOM/0519 ku VPPPM/0519,</t>
  </si>
  <si>
    <t>Všeobecné poistné podmienky poistenia zodpovednosti VPPZ/1018,</t>
  </si>
  <si>
    <t>Osobitné dojednania pre poistenie všeobecnej zodpovednosti za škodu ODZ-VZ/1018,</t>
  </si>
  <si>
    <t>Celkové ročné poistné s daňou:</t>
  </si>
  <si>
    <t>Ročné poistné s daňou</t>
  </si>
  <si>
    <t>Splatnosť poistného: poistné sa bude platiť v štvrťročných splátkach a je splatné nasledovne:</t>
  </si>
  <si>
    <t>Splatnosť poistného: poistné sa bude platiť v polročných splátkach a je splatné nasledovne:</t>
  </si>
  <si>
    <t>Zvláštne dojednania</t>
  </si>
  <si>
    <t>Poistené vedľajšie náklady</t>
  </si>
  <si>
    <t>V zmysle Špecifikácie skupín predmetov poistenia, sú v poistnej zmluvy poistené aj vedľajšie náklady, a to do výšky 20% z poistnej sumy. Poistenie vedľajších nákladov sa dojednáva na 1. riziko.</t>
  </si>
  <si>
    <t>Poistené vedľajšie náklady:</t>
  </si>
  <si>
    <t>a) Náklady na vypratanie,</t>
  </si>
  <si>
    <t>b) Náklady na búranie (strhnutie),</t>
  </si>
  <si>
    <t>c) Náklady na demontáž a opätovnú montáž,</t>
  </si>
  <si>
    <t>d) Náklady na hasenie/použitie vlastného hasiaceho média/.</t>
  </si>
  <si>
    <t>Poistné krytie novonadobudnutého majetku</t>
  </si>
  <si>
    <t>Poisťovateľ poskytne poistné krytie pre všetky predmety poistenia odo dňa zaradenia do účtovnej evidencie poisteného, najviac však do výšky 20% z celkovej poistnej sumy.</t>
  </si>
  <si>
    <t>V zmysle čl. 8 ods.2 ODMAJ/0519 si poistený zvolil poistenie bez indexácie poistnej sumy.</t>
  </si>
  <si>
    <t>víchricou – min. 65 km/h,</t>
  </si>
  <si>
    <t>spätným vystúpením vody z kanalizačného potrubia ak bolo spôsobené atmosférickými zrážkami alebo katastrofickým lejakom,</t>
  </si>
  <si>
    <t>Odchýlne od ODMAJ/0519 sa dojednáva, že poistenie pre prípad krádeže sa vzťahuje na situácie, ak páchateľ:</t>
  </si>
  <si>
    <t>Odchýlne od ODMAJ/0519 sa dojednáva nasledovný spôsob zabezpečenia:</t>
  </si>
  <si>
    <t>do 6 638,78 € vrátane</t>
  </si>
  <si>
    <t>do 16 596,96 € vrátane</t>
  </si>
  <si>
    <t>do 66 387,84 € vrátane</t>
  </si>
  <si>
    <t>pádom elektronického zariadenia alebo stroja,</t>
  </si>
  <si>
    <t>nákladov posudkového znalca,</t>
  </si>
  <si>
    <t>nákladov na hľadanie príčiny škody,</t>
  </si>
  <si>
    <t>nákladov na zemné výkopové práce,</t>
  </si>
  <si>
    <t>nákladov spojených s leteckou dopravou, s príplatkami za nočnú prácu, prácu nadčas, v nedeľu a počas sviatkov, ako aj expresné poplatky.</t>
  </si>
  <si>
    <t>Odchýlne od ODMAJ/0519 sa pre prípad poistenia skla dojednáva:</t>
  </si>
  <si>
    <t>6.1. Odchýlne od VPPZ sa dojednáva, že:</t>
  </si>
  <si>
    <t>vzniknuté na osobných veciach zamestnancov, žiakov alebo klientov poistených organizácií uložených na mieste na to určenom, a ak nie je také miesto určené, potom na mieste, kde sa obvykle odkladajú. Maximálne krytie na jedného zamestnanca, žiaka alebo klienta pre jednu a všetky poistné udalosti v kalendárnom roku roku je 67,00 €. V prípade likvidácie poistnej udalosti s výškou škody do 33,00 €  sa policajná správa nevyžaduje. Stanovená spoluúčasť pre každú jednu poistnú udalosť  uvedenú v tomto bode je  7,00 €,</t>
  </si>
  <si>
    <t>spôsobenú pri banskej činnosti, sadaním, zosúvaním pôdy, eróziou, priemyselným odstrelom, vibráciami a v dôsledku poddolovania,</t>
  </si>
  <si>
    <t>spôsobenú jadrovými rizikami a jadrovým žiarením, azbestom a formaldehydom, toxickými látkami a vírusovými ochoreniami,</t>
  </si>
  <si>
    <t>7.1. Odchýlne od VPPZ sa dojednáva, že</t>
  </si>
  <si>
    <t>bez predchádzajúceho súhlasu poisťovateľa celkom alebo sčasti uznal nárok  poškodeného na náhradu škody, ktorý prevyšuje čiastku dohodnutej spoluúčasti,</t>
  </si>
  <si>
    <t>úmyselne,</t>
  </si>
  <si>
    <t>úmyselným konaním proti dobrým mravov v zmysle ust. §424 OZ,</t>
  </si>
  <si>
    <t>na vnesených alebo odložených veciach v zmysle ust. § 433 až 437 OZ,</t>
  </si>
  <si>
    <t>vzniknutú v súvislosti s činnosťou, pri ktorej právne predpisy ukladajú povinnosť uzavrieť poistenie zodpovednosti za škodu.</t>
  </si>
  <si>
    <t>Z poistenia zodpovednosti za škodu má poistený právo, aby poisťovateľ za neho nahradil poškodeným uplatnené a preukázané nároky na náhradu škody, ktorá vznikla poškodenému na zdraví a usmrtení alebo poškodením, zničením alebo stratou veci ako aj inú majetkovú ujmu (ušlý zisk) vyplývajúcej zo vzniknutej škody, ak poistený za takúto škodu zodpovedá podľa príslušných právnych predpisov,</t>
  </si>
  <si>
    <t>Poistenie zodpovednosti právnických osôb sa vzťahuje na také škody, ku ktorým došlo v dobe trvania poistenia a za ktorú poistený právne zodpovedá v dôsledku skutočností uvedených v rozsahu poistenia (princíp „loss occurence“),</t>
  </si>
  <si>
    <t>ktorými sa môže rozsah poistenia iba rozšíriť.</t>
  </si>
  <si>
    <t>priamym a nepriamym úderom blesku,</t>
  </si>
  <si>
    <t>zemetrasením s účinkami stanovenými min. 5° Európskej makroseizmickej stupnice (EMS 98),</t>
  </si>
  <si>
    <t>Tieto zvláštne dojednania sa týkajú majetku, ktorý je uvedený v prílohe k poistnej zmluve a je predmetom poistenia.</t>
  </si>
  <si>
    <t>Dojednáva sa, že v rámci poistenia hnuteľného a nehnuteľného majetku je poistený aj majetok, ktorý je obstaraný z finančných prostriedkov Európskej únie a štátneho rozpočtu.</t>
  </si>
  <si>
    <t>Dojednáva sa, že poistenie pre prípad poškodenia vecí vodou z vodovodného zariadenia zahŕňa aj škody vzniknuté vo vnútri budovy na privádzacom vodovodnom potrubí vrátane zariadení pripojených na potrubie, odpadovom potrubí vrátane zariadení pripojených na potrubie, potrubí klimatizačných zariadení, potrubí horúcovodného alebo parného kúrenia, teplovodných čerpadiel, solárnych systémov, pokiaľ ku škode dôjde následkom prasknutia alebo zamrznutia.</t>
  </si>
  <si>
    <t>Dojednáva sa, že poistenie sa vzťahuje aj na líniové stavby: pozemné komunikácie, chodníky, spevnené plochy, cyklotrasy, vrátane dopravného značenia, inžinierske siete, oplotenia, verejné osvetlenia, nadzemné a podzemné rozvody (TÚV, tepla, pary), optické a elektrické rozvody, mosty do dĺžky 50m, koľajové dráhy, protipovodňové ochranné hrádze, ktoré sú majetkom poisteného a sú uvedené v zozname poisteného majetku.</t>
  </si>
  <si>
    <t>Dojednáva sa, že poistenie sa vzťahuje aj na náklady spojené so zachovaním pôvodných stavebných materiálov, stavebných technologických postupov a zhotovením umeleckých súčastí, ktoré je nutné vynaložiť pri oprave alebo znovunadobudnutí poistenej budovy. Ročný limit plnenia je 100 000 € za jednu a všetky poistné udalosti v jednom poistnom období.</t>
  </si>
  <si>
    <t>V zmysle Špecifikácie skupín predmetov poistenia, sú v rámci poistnej zmluvy poistené aj vedľajšie náklady, a to do výšky 20% z poistnej sumy poškodenej nehnuteľnosti. Poistenie vedľajších nákladov sa dojednáva na 1. riziko.</t>
  </si>
  <si>
    <t>Pre predmet poistenia "Peniaze, ceniny, stravné lístky, denná tržba" sa dojednáva nasledovné zabezpečenie:</t>
  </si>
  <si>
    <t>9.</t>
  </si>
  <si>
    <t>10.</t>
  </si>
  <si>
    <t>11.</t>
  </si>
  <si>
    <t>12.</t>
  </si>
  <si>
    <t>13.</t>
  </si>
  <si>
    <t>14.</t>
  </si>
  <si>
    <t>15.</t>
  </si>
  <si>
    <t>16.</t>
  </si>
  <si>
    <t>Dojednáva sa, že poistenie sa vzťahuje na mobiliár – majetok nachádzajúci sa v exteriéroch poistníka (napr. lavičky, smetné koše, altánky...).</t>
  </si>
  <si>
    <t>Dojednáva sa, že poistenie sa vzťahuje aj na dokončené budovy a stavby, ktoré nie sú odovzdané do užívania, evidované na účte obstaranie dlhodobého hmotného majetku.</t>
  </si>
  <si>
    <t>Preprava peňazí poslom, na prvé riziko,</t>
  </si>
  <si>
    <t>Denná tržba - peniaze a ceniny, lúpež, na prvé riziko,</t>
  </si>
  <si>
    <t>Peniaze, ceniny (vlastné alebo cudzie), stravné lístky v trezore, na prvé riziko,</t>
  </si>
  <si>
    <t>nad  66 387,84 €</t>
  </si>
  <si>
    <t>Vnútorný vandalizmus znamená úmyselné poškodenie, alebo úmyselné zničenie poistenej veci spáchanej inou osobou ako poisteným tým spôsobom, že si prerazí cestu do chráneného priestoru, prekoná prekážku a poškodí alebo zničí predmet poistenia. Vnútorný vandalizmus sa vzťahuje aj na súbor prevzatého HIM, DHIM a inventáru.</t>
  </si>
  <si>
    <t xml:space="preserve">Dojednáva sa, že poistené veci uložené na voľnom priestranstve sú zabezpečené pre prípad  krádeže svojou polohou. Pod pojmom chránené svojou polohou sa rozumie umiestnenie veci, ktorej odcudzenie si vyžaduje použitie špeciálnych pomôcok (kliešte, zvárací prístroj, uhlová brúska a pod.).     </t>
  </si>
  <si>
    <t xml:space="preserve">Dojednáva sa, že podmienkou plnenia z poistnej udalosti v prípade krádeže pojazdného pracovného stroja je prekonanie prekážky chrániacej poistenú vec pred odcudzením. </t>
  </si>
  <si>
    <t>skratom elektrického prúdu a iným pôsobením elektrického prúdu (prepätie, indukčné účinky blesku),</t>
  </si>
  <si>
    <t>Poistením elektroniky a strojov je kryté akékoľvek náhle a nepredvídané materiálne poškodenie alebo zničenie elektronických zariadení a strojov.</t>
  </si>
  <si>
    <t>Právo na plnenie vznikne, ak poistná udalosť bola spôsobená napr.:</t>
  </si>
  <si>
    <t>územie Slovenskej republiky a Európy</t>
  </si>
  <si>
    <t>7.2. Ak spôsobil poistený ako vodič škodu na motorovom vozidle, zverenom mu zamestnávateľom na výkon funkcie štatutárneho zástupcu, poisťovateľ nahradí za poisteného škodu až do výšky spoluúčasti z dobrovoľného zmluvného tzv. havarijného poistenia, ktorou sa organizácia podieľa na plnení tohto poistenia.</t>
  </si>
  <si>
    <t>7.3. Poisťovateľ ďalej nahradí v súvislosti s poistnou udalosťou, ktorá je dôvodom vzniku práva na plnenie poisťovateľa, za poisteného výdavky:</t>
  </si>
  <si>
    <t>civilného sporového konania o náhradu škody a ak je poistený povinný tieto náklady nahradiť,</t>
  </si>
  <si>
    <t>7.4. Šetrenie potrebné na zistenie rozsahu poisťovateľa plniť je skončené, len čo sa s poškodeným dohodla výška náhrady škody alebo len čo výška náhrady škody bola určená právoplatným rozhodnutím súdu.</t>
  </si>
  <si>
    <t>prevádzkou dopravných prostriedkov v zmysle ust. §427 až § 431 OZ, poisťovateľ však nahradí za poisteného čiastku spoluúčasti z havarijného poistenia motorového vozidla, ktoré mu bolo zverené organizáciou, a na ktorom došlo ku škode jeho zavinením,</t>
  </si>
  <si>
    <t>POISTENIE MAJETKU A ZODPOVEDNOSTI ZA ŠKODU</t>
  </si>
  <si>
    <t>V prípade stanovenia PS nehnuteľností na východiskovú hodnotu spôsobom uvedeným v tejto poistnej zmluve, poisťovateľ nebude uplatňovať námietku podpoistenia.</t>
  </si>
  <si>
    <t>Článok 1</t>
  </si>
  <si>
    <t>Predmet poistenia</t>
  </si>
  <si>
    <t>Súhrn poistného a cena:</t>
  </si>
  <si>
    <t>Článok 2</t>
  </si>
  <si>
    <t>Účet pre úhradu:</t>
  </si>
  <si>
    <t>BIC</t>
  </si>
  <si>
    <t>Cena je stanovená v zmysle zákona NR SR č. 18/1996 Z.z. o cenách, v znení neskorších predpisov, vyhlášky MF SR č. 87/1996, ktorou sa vykonáva zákon NR SR č. 18/1996 Z.z. o cenách v zmysle neskorších predpisov.</t>
  </si>
  <si>
    <t>Článok 3</t>
  </si>
  <si>
    <t>Oznámenie poistnej udalosti</t>
  </si>
  <si>
    <t xml:space="preserve">Nepretržitý 24-hodinový telefónny servis asistenčnej služby zabezpečuje poisťovateľ: EuroCross Assistance Czech Republik, Lazarská 13/8, 120 00 Praha 2, Česká republika.
</t>
  </si>
  <si>
    <t xml:space="preserve">Po nahlásení škody asistenčnou službou poisťovateľ v prípade potreby zabezpečí do 48 hodín obhliadku škody a doručí predpísané tlačivo „Hlásenie o škodovej udalosti“ podľa rizika. Poistník a/alebo ďalší poistník je následne informovaný o čísle škodovej udalosti.
</t>
  </si>
  <si>
    <t>Likvidácie poistných udalostí riešia:</t>
  </si>
  <si>
    <t>Majetok: Ing. Jana Sopková</t>
  </si>
  <si>
    <t>Tel.: 02/20815-312</t>
  </si>
  <si>
    <t>Zodpovednosť: Ing. Dušan Zeleník</t>
  </si>
  <si>
    <t>Tel.: 02/20815-316</t>
  </si>
  <si>
    <t>Pri likvidácii poistných udalostí (ďalej „PU“) bude poisťovateľ postupovať nasledovne:</t>
  </si>
  <si>
    <t>poisťovateľ vždy po ukončení likvidácie poistnej udalosti zašle oznámenie o zlikvidovaní  poistnej udalosti na adresu poistníka.</t>
  </si>
  <si>
    <t>Poistné plnenie bude realizované priamo na účet poistníka, ktorý si bude uplatňovať náhradu zo vzniknutej škody z PZ uzatvorenej na základe podmienok stanovených v tejto zmluve.</t>
  </si>
  <si>
    <t>Článok 4</t>
  </si>
  <si>
    <t>Zmena zmluvy</t>
  </si>
  <si>
    <t>Túto zmluvu je možné počas jej trvania zmeniť iba vzostupne číslovanými písomnými dodatkami, pokiaľ tieto nebudú v rozpore s §18 ods. 2 zákona o verejnom obstarávaní a nezmení sa charakter tejto zmluvy, a ktoré sa podpísaní zmluvnými stranami a po nadobudnutí ich účinnosti stávajú jej neoddeliteľnou súčasťou.</t>
  </si>
  <si>
    <t>Túto zmluvu je možné zmeniť vo forme písomného dodatku k tejto zmluve počas jej trvania najmä, nie však výlučne, v nasledovných prípadoch, ak:</t>
  </si>
  <si>
    <t>ide o úpravu ceny uvedenej v čl. 1 tejto zmluvy smerom nadol,</t>
  </si>
  <si>
    <t>nastane neočakávaná potreba dojednať medzi zmluvnými stranami zmenu termínu plnenia z dôvodov vzniku skutočností definovaných ako vyššia moc alebo z dôvodu vzniknú nepredvídaných prekážok zo strany poistníka,</t>
  </si>
  <si>
    <t>nastane situácia vedúca k nahradeniu pôvodného poisťovateľa novým poisťovateľom, za podmienky, že tento poisťovateľ spĺňa pôvodne určené podmienky účasti a je právnym nástupcom pôvodného poisťovateľa v dôsledku jeho reorganizácie, vrátane zlúčenia a splynutia alebo úpadku,</t>
  </si>
  <si>
    <t xml:space="preserve">nastane potreba vykonať formálne alebo administratívne zmeny zmluvy (napr. zmena v osobe štatutárneho orgánu, zmena čísla bankového účtu a pod.). </t>
  </si>
  <si>
    <t>poisťovateľ v priebehu plnenia ponúkne nižšiu ročnú sadzbu za jednotlivé druhy poistenia.</t>
  </si>
  <si>
    <t>Každá zmluvná strana je povinná písomne (faxom, e-mailom alebo doručovateľom listových zásielok) nahlásiť a špecifikovať druhej zmluvnej strane všetky prípadné zmeny týkajúce sa ustanovení tejto zmluvy, a to najneskôr v lehote piatich pracovných dní odo dňa, keď sa o zmene dozvedel.</t>
  </si>
  <si>
    <t>Článok 5</t>
  </si>
  <si>
    <t>Pre toto poistenie platia príslušné ustanovenia OZ, VPP, OD, zmluvné dojednania uvedené vo vložkách tejto zmluvy.
Všetky vymenované poistné podmienky, zmluvné dojednania a prílohy sú nedeliteľnou súčasťou tejto zmluvy a poistník svojim podpisom tejto zmluvy potvrdzuje ich prevzatie.</t>
  </si>
  <si>
    <t>V zmysle §800 OZ sa dojednáva, že toto poistenie môže vypovedať poistník alebo poisťovateľ do dvoch mesiacov po uzavretí tejto zmluvy. Výpovedná lehota je osemdenná, jej uplynutím poistenie zanikne.</t>
  </si>
  <si>
    <t>Poisťovateľ nemôže znížiť požadovaný rozsah poistenia v zmysle Rámcovej dohody svojimi VPP, OD ani zmluvnými dojednaniami.</t>
  </si>
  <si>
    <t>V prípade poistnej  udalosti pri krádeži alebo vandalizme sa vyžaduje obhliadka Polície SR alebo Mestskej polície či Obecnej polície alebo Železničnej polície SR.</t>
  </si>
  <si>
    <t>Poistným obdobím je kalendárny rok.</t>
  </si>
  <si>
    <t>Zmluvné strany dohody sa dohodli, že akékoľvek písomnosti vyplývajúce  z právneho vzťahu založeného touto zmluvou (napríklad faktúry, uplatnenie náhrady škody, uplatnenie úroku z omeškania, výpoveď alebo odstúpenie od tejto zmluvy) sa budú považovať za doručené aj v prípade, ak sa doporučená zásielka adresovaná na adresu sídla poisťovateľa/poistníka vráti druhej zmluvnej strane ako neprevzatá (napríklad z dôvodu odoprenia prevzatia písomnosti alebo neprevzatia písomnosti v odbernej lehote, prípadne z dôvodu neznámenho adresáta); v uvedenom prípade sa písomnosť považuje za doručenú dňom, keď bola odosielateľovi listová zásielka vrátena, i keď sa adresát o tom nedozvedel.</t>
  </si>
  <si>
    <t>Zmluvné strany sú povinné sa vzájomne písomne informovať o všetkých zmenách v skutočnostiach, ktoré sú rozhodujúce pre plnenie práv a povinnosti vyplývajúce z tejto zmluvy, najmä zmenu obchodného mena, právnej formy, bankového spojenia, adresy sídla a korešpondenčnej adresy.</t>
  </si>
  <si>
    <t>17.</t>
  </si>
  <si>
    <t>18.</t>
  </si>
  <si>
    <t>(ďalej spoločne len „zmluvné strany“)</t>
  </si>
  <si>
    <t>IBAN: SK59 1111 0000 0066 0054 7090, BIC: UNCRSKBX</t>
  </si>
  <si>
    <t>Súčasťou zmluvy sú:</t>
  </si>
  <si>
    <t>Poistné záhŕňa daň z poistenia vo výške 8% v zmysle zákona č. 213/2019 Z.z. o dani z poistenia a o zmene a doplnení niektorých zákonov účinného od 01.01.2019.</t>
  </si>
  <si>
    <t>V prípade, ak v uvedenej lehote poistník neuhradí poistné, poisťovateľ bude voči nemu postupovať podľa príslušných ustanovení Občianskeho zákonníka, prípadne v zmysle iných súvisiacich právnych predpisov.</t>
  </si>
  <si>
    <t>Poistenie sa vzťahuje na škody spôsobené:</t>
  </si>
  <si>
    <t>3.  Adresa rizika:</t>
  </si>
  <si>
    <t>podľa účtovnej evidencie a prílohy č.1</t>
  </si>
  <si>
    <t>Budovy, haly a stavby, vedené v účtovnej evidencii poisteného, na novú cenu, na prvé riziko,</t>
  </si>
  <si>
    <t>Súbor hnuteľného majetku všetkých účtovných tried, vrátane DHM a OTE, inventáru a doprvných prostriedkov bez EČV,zásob vedených v účtovnej evidencii poisteného na obstarávaciu cenu a hnuteľného majetku vedeného na podsúvahových účtoch a prevzatého hnuteľného majetku vedených v účtovnej evidencii poisteného, na novú cenu, na prvé riziko,</t>
  </si>
  <si>
    <t>3. Adresa rizika:</t>
  </si>
  <si>
    <t>podľa účtovnej evidencie a prílohy č. 1</t>
  </si>
  <si>
    <t>Poistenie sa vzťahuje na všetky adresy rizika vo vlastníctve alebo v správe poisteného.</t>
  </si>
  <si>
    <t xml:space="preserve">Doba poistenia: </t>
  </si>
  <si>
    <t>V prípade vzniku škody je poistník povinný bezodkladne nahlásiť túto skutočnosť poisťovateľovi, a to formou bezplatného telefonického hlásenia na asistenčné služby na tel. č. 0850/111-211.</t>
  </si>
  <si>
    <t>pri likvidácii poistnej udalosti, pri ktorej by malo prísť ku kráteniu alebo zamietnutiu poistného plnenia, poisťovateľ najprv uvedenú poistnú udalosť konzultuje s povereným zamestnancom fin. agenta,</t>
  </si>
  <si>
    <t>Poistenie pomníkov a ďalších objektov cintorínskej architektúry pre prípad poškodenia alebo zničenia živelnou udalosťou alebo vodou z vodovodných zariadení, na novú cenu.</t>
  </si>
  <si>
    <t>pádom stromov, stožiarov a iných predmetov, ak nie sú súčasťou poškodenej poistenej veci,</t>
  </si>
  <si>
    <t>Pre bod d)  franšíza 40,00€.</t>
  </si>
  <si>
    <t>Pri poistení vlastných a cudzích hnuteľných vecí – umelecké diela, zbierky umeleckých predmetov, exponáty sa dojednáva, že mieru poškodenia určí kunsthistorik a poistné plnenie bude predstavovať cenu reštaurovania, max. však poistnú sumu uvedenú v poistnej zmluve.</t>
  </si>
  <si>
    <t>vzniknuté na veciach, ktoré boli ubytovanými osobami vnesené do ubytovacieho zariadenia a ak je prevádzkou niektorej činnosti poisteného alebo spolupoisteného spravidla spojené odkladanie vecí aj za škody na veciach odložených na mieste na to určenom alebo na mieste, kde sa obvykle odkladajú, pokiaľ poistený za takúto škodu zodpovedá podľa príslušných právnych predpisov.
Dojednáva sa, že poistenie sa vzťahuje aj na zodpovednosť za škodu spôsobenú odcudzením peňazí a cennosti do limitu 2.000,00 € pre jednu a všetky škodové udalosti, ktoré vzniknú počas jedného poistného obdobia,</t>
  </si>
  <si>
    <t xml:space="preserve">číslo poistnej zmluvy: </t>
  </si>
  <si>
    <t xml:space="preserve">podpis za klienta: </t>
  </si>
  <si>
    <t xml:space="preserve">funkcia klienta: </t>
  </si>
  <si>
    <t xml:space="preserve">Miesto podpisu: </t>
  </si>
  <si>
    <t xml:space="preserve">počet splátok: </t>
  </si>
  <si>
    <t xml:space="preserve">číslo Rámcovej dohody: </t>
  </si>
  <si>
    <t xml:space="preserve">Dátum podpisu Rámcovej dohody: </t>
  </si>
  <si>
    <t>za poisťovateľa</t>
  </si>
  <si>
    <t>PKF - Prvá Komunálna Finančná, s.r.o.</t>
  </si>
  <si>
    <t>na základe splnomocnenia</t>
  </si>
  <si>
    <t>Predmet poistenia: Zodpovednosť za škody poisteného vzniknuté v priebehu výkonu  jeho činností vyplývajúcich so všetkých platných právnych predpisov, nariadení a rozhodnutí štátnych orgánov regulujúcich a upravujúcich jeho činnosť, najmä Zákona č. 369/1990 Zb. o obecnom zriadení v znení neskorších  predpisov a špeciálnej právnej úpravy.</t>
  </si>
  <si>
    <t>Union poisťovňa, a. s., Karadžičova 10, 813 60 Bratislava, Slovenská republika</t>
  </si>
  <si>
    <t>Táto zmluva je vypracovaná v troch vyhotoveniach, z ktorých poistník obdrží jedno vyhotovenie,  sprostredkovateľ obdrží jedno vyhotovenie a poisťovateľ obdrží jedno vyhotovenie.</t>
  </si>
  <si>
    <t>Poistenie pomníkov a ďalších objektov cintorínskej architektúry pre prípad poškodenia alebo zničenia živelnou udalosťou  alebo vodou z vodovodných zariadení.
Limit maximálneho plnenia zo strany poisťovateľa za jeden pomník je stanovený v sume 1.300,00 €.
Poistníkom  je organizácia, poisteným vlastník pomníka a ďalších objektov cintorínskej architektúry.
V prípade poistnej udalosti poisťovateľ poskytne plnenie poistenému. Poistník na požiadanie poisťovateľa poskytne údaje o vlastníkovi a spolupracuje  pri likvidácii poistnej udalosti.</t>
  </si>
  <si>
    <t>Stroje, prístroje, elektronické prístroje a zariadenia, vedené v účtovnej evidencii poisteného vo všetkých účtovných triedach, na novú cenu, na prvé riziko.</t>
  </si>
  <si>
    <t>Sklá, na novú cenu, na prvé riziko.</t>
  </si>
  <si>
    <t>7. Zvláštne dojednania pre poistenie zodpovednosti za škodu štatutárneho zástupcu organizácie (primátor, starosta):</t>
  </si>
  <si>
    <t>Poistením je krytá zodpovednosť za škodu poisteného - štatutárneho orgánu (zástupcu) organizácie (primátor, starosta) za škodu spôsobenú inému porušením právnej povinnosti v súvislosti s činnosťou alebo vzťahom poisteného, za dobu od uzavretia poistnej zmluvy až do ukončenia výkonu jeho funkcie. V prípade nástupu nového štatutárneho zástupcu v priebehu poistného obdobia začína poistenie od okamihu nástupu do funkcie. Poistenie sa uzatvára pre prípad vzniku všeobecnej zodpovednosti za škodu, pokiaľ táto vznikla výhradne podľa ustanovenia §420 Občianskeho zákonníka (ďalej len OZ) v súvislosti s výkonom funkcie štatutárneho zástupcu organizácie, pokiaľ túto škodu spôsobil zavineným porušením právnej povinnosti vyplývajúcej zo všeobecne záväzných právnych predpisov a iných noriem (najmä Zákona č. 369/1990 Zb.  o obecnom zriadení v znení neskorších predpisov) a iných platných právnych právnych predpisov, nariadení a rozhodnutí štátnych orgánov regulujúcich a upravujúcich činnosť poisteného.</t>
  </si>
  <si>
    <t>Poistnou udalosťou je vznik povinnosti poisteného nahradiť inému škodu, ak poistený zodpovedá za škodu v dôsledku svojho konania alebo vzťahu v čase trvania poistenia. Súvislosť vzniku škody s výkonom funkcie štatutárneho zástupcu organizácie musí byť preukázaná a nevzťahuje sa na škody spôsobené rozhodnutím kolektívneho orgánu.</t>
  </si>
  <si>
    <t>Mgr. Jarmila Cserhelyiová</t>
  </si>
  <si>
    <t>2020/04</t>
  </si>
  <si>
    <t>pre bod c)  sa dojednáva nasledovné zabezpečenie:</t>
  </si>
  <si>
    <t>do 6.638,78 € vrátane</t>
  </si>
  <si>
    <t>Stavebné súčasti budov, hál a stavieb, vedený v účtovnej evidencii poisteného, na novú cenu, na prvé riziko - vandalizmus nezistený a zistený páchateľ,</t>
  </si>
  <si>
    <t>Súbor hnuteľného majetku vrátane DHM, inventáru a dopravných prostriedkov bez EČV, vedený v účtovnej evidencii poisteného, na obstaravaciu cenu, na prvé riziko, pre riziko vadalizmus - nezistený a zistený páchateľ.</t>
  </si>
  <si>
    <t>Dojednáva sa, že poistné kytie zahŕňa aj "vnútorný a vonkajší vandalizmus"</t>
  </si>
  <si>
    <t>Pre bod 1 písm. a) 33,19 €</t>
  </si>
  <si>
    <r>
      <t>Pre bod 1 písm. a) a b) franšíza 100,00 €.</t>
    </r>
    <r>
      <rPr>
        <b/>
        <sz val="10.5"/>
        <rFont val="Arial"/>
        <family val="2"/>
        <charset val="238"/>
      </rPr>
      <t xml:space="preserve"> </t>
    </r>
  </si>
  <si>
    <t>Pre bod 1 písm. c)  franšíza 30,00€.</t>
  </si>
  <si>
    <t>Pre bod 1 písm. a) až e): 0,00 €</t>
  </si>
  <si>
    <t>Pre bod 1 písm. f) a g): 33,19 €</t>
  </si>
  <si>
    <t>Dojednáva sa, že poistenie sa ďalej vzťahuje na škody:</t>
  </si>
  <si>
    <t>Odpratávacie, demolačné, demontážne a remontážne náklady vrátane:</t>
  </si>
  <si>
    <t>dojednáva sa, že pri poistení strojov a elektroniky sú kryté aj nasledujúce viacnáklady do výšky poistnej sumy pre každú poistnú udalosť.</t>
  </si>
  <si>
    <t>dojednáva sa, že pri poistení elektroniky a strojov sú kryté aj náklady na leteckú prepravu náhradných dielov a cestovné náklady technikov a expertov zo zahraničia, do výšky poistnej sumy  pre každú poistnú udalosť.</t>
  </si>
  <si>
    <t>dojednáva sa, že poistenie sa vzťahuje aj na nosiče dát pevne zabudovaných v hardwarovej časti riadiacej, alebo regulačnej jednotky poistenej veci, nosiče dát záznamov programového vybavenia strojov.</t>
  </si>
  <si>
    <t>dojednáva sa, že poistenie sa vzťahuje na všetky elektronické zariadenia a stroje, ktorých dátum zaradenia do účtovnej evidencie jednotlivých organizácií je menej ako 8 rokov. V prípade preukázania pri poistnej udalost, že stroj prešiel generálnou opravou a poistený preukáže doklad o generálnej oprave je poisťovateľ povinný plniť i stroj starší ako 8 rokov.</t>
  </si>
  <si>
    <t>dojednáva sa, že poistením sú kryté aj stroje a elektronika, ktoré sú súčasťou budov poistených podľa prílohy č. 1 tejto zmluvy. Uvedené poistený neeviduje v triede 022 stroje, prístroje, pretože sú vedené v účtovnej triede 021 budovy, haly, stavby.</t>
  </si>
  <si>
    <t>Poistenie vzťahuje pre prípad poškodenia alebo zničenia poistenej veci – všetky druhy tabuľového skla od hrúbky 3 mm, vákuové sklo, sklenené výplne, fólie na sklách, elektronické zabezpečovacie zariadenie vrátane elektronických súčastí, sklo so špeciálnou povrchovou úpravou (nápisy, maľby, iná výzdoba na skle) – akoukoľvek náhodnou udalosťou, okrem nasledovných prípadov:</t>
  </si>
  <si>
    <t>Poistenie sa nevzťahuje na:</t>
  </si>
  <si>
    <t>na poškodenie a chyby, ktoré vznikli pred účinnosťou poistnej zmluvy,</t>
  </si>
  <si>
    <t>na škody vzniknuté pri doprave poistených vecí,</t>
  </si>
  <si>
    <t>na škody, ktoré vznikli v súvislosti s vykonávaním stavebných prác v mieste postenia,</t>
  </si>
  <si>
    <t>na škody vzniknuté výbuchom nálože, trhaviny, granátu alebo iných výbušných hmôt.</t>
  </si>
  <si>
    <t>Pre bod 1 písm. a) 9,96 €</t>
  </si>
  <si>
    <t>Pre bod 1 písm. b) 100,00 €</t>
  </si>
  <si>
    <t>Územná platnosť poistenia sa vzťahuje na územie Slovenskej republiky ako aj na územi ostatných európskych štátov.</t>
  </si>
  <si>
    <t>6.4.</t>
  </si>
  <si>
    <t>6.5.</t>
  </si>
  <si>
    <t>6.6. Poistenie sa nevzťahuje na zodpovednosť za škodu, za ktorú poistený  zodpovedá právnickej osobe, v ktorej poistený vymenúva alebo volí viac ako polovicu členov riadiaceho orgánu alebo kontrolného orgánu.</t>
  </si>
  <si>
    <t>Poistník platí poistné na účet samostatného finančného agenta:</t>
  </si>
  <si>
    <t>Zmluvné strany sa dohodli na tom, že finančné sprostredkovanie v zmysle ust. 5 2 zákona č.186/2009 Z.z. o finančnom sprostredkovaní a finančnom poradenstve a o zmene a doplnení niektorých zákonov vykonáva pre poistníka/poisteného pri tejto poistnej zmluve (ďalej len ,,PZ") samostatný finančný agent. Samostatného finančného agenta oznámi poistník úspešnému uchádzačovi. Zmluvné strany sa dohodli na tom, že správa tejto PZ a likvidácia poistných udalostí z tejto PZ bude realizovaná pre poistníka / poisteného výlučne prostredníctvom samostatného finančného agenta.</t>
  </si>
  <si>
    <t>VPP, OD a lPlD prevzal v písomnej podobe</t>
  </si>
  <si>
    <t>VPP, OD a lPlD neprevzal v písomnej podobe, ale mu boli na základe jeho žiadosti zaslané e-mailom.</t>
  </si>
  <si>
    <t>Úplne a pravdivo odpovedal na všetky otázky týkajúce sa dojednávania poistenia podl'a tejto poistnej zmluvy a je oboznámený s povinnosťami v priebehu trania poistenia bez zbytočného odkladu oznámiť poisťovateľovi všetky prípadné zmeny v týchto údajoch,</t>
  </si>
  <si>
    <t>Poisťovateľ informuje poistníka, že osobné údaje spracúva v súlade s Nariadením Európskeho parlamentu a Rady (EÚ) 2016/679 z 27. apríIa 2016 o ochrane fyzických osôb pri spracúvaní osobných údajov a o voľnom pohybe takýchto údajov, ktorým sa zrušuje smernice 95/46/ts (všeobecné nariadenie o ochrane údajov) (ďalej len nariadenie) a príslušnými slovenskými právnymi predpismi. Poistník prehlasujem, že sa oboznámil s informáciami o spracúvaní jeho osobných údajov podl'a Nariadenia, vrátane informácií o jeho právach, Zároveň berie na vedomie, že informácie o spracúvaní osobných údajov je možné nájsť na webovej stránke poisťovatel'a.</t>
  </si>
  <si>
    <t>vodou unikajúcou z prívodného alebo odvádzacieho potrubia vodovodných zariadení a z vodovodných zariadení, vrátane poplatkov (vodné a stočné) za vodu, ktorá unikla z vodovodného potrubia následkom poistnej udalosti, do sublimitu stanoveného v zvláštnych dojednaniach,</t>
  </si>
  <si>
    <t>Dojednáva sa, že poisťovateľ v prípade vodovodnej škody za vodu, ktorá unikla z vodovodného potrubia následkom poistnej udalosti poskytne poistné plnenie do limitu 500,00 € pre každú organizáciu za jednu poistnú udalosť za poistné obdobie, maximálne 15 000,00 € za všetky poistné udalosti za všetky organizácie počas jedného poistného obdobia.</t>
  </si>
  <si>
    <t>SK25 5600 0000 0059 7977 6001</t>
  </si>
  <si>
    <t>KOMASK2X</t>
  </si>
  <si>
    <t>e-mail: majetok.likvidacia@union.sk
Ing. Štefan Ferenczi
Tel.: 0910842113
e-mail: stefan.ferenczi@pkfsk.sk</t>
  </si>
  <si>
    <t>e-mail: zodpovednost.likvidacia@union.sk
Alžbeta Lauková
Tel.: 0904738590
e-mail: alzbeta.laukova@pkfsk.sk</t>
  </si>
  <si>
    <t>starosta</t>
  </si>
  <si>
    <t>11-4-16323</t>
  </si>
  <si>
    <t>Mgr.Attila Farkas</t>
  </si>
  <si>
    <t>Keť</t>
  </si>
  <si>
    <t>Obec  KEŤ</t>
  </si>
  <si>
    <t>935 64 KEŤ číslo 245,Obecný úrad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</si>
</sst>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quot; EUR&quot;"/>
    <numFmt numFmtId="166" formatCode="#,##0.00\ &quot;€&quot;"/>
  </numFmts>
  <fonts count="22" x14ac:knownFonts="1">
    <font>
      <sz val="10"/>
      <name val="Arial CE"/>
      <charset val="238"/>
    </font>
    <font>
      <sz val="8"/>
      <name val="Arial CE"/>
      <charset val="238"/>
    </font>
    <font>
      <sz val="8"/>
      <color indexed="81"/>
      <name val="Tahoma"/>
      <family val="2"/>
      <charset val="238"/>
    </font>
    <font>
      <sz val="10"/>
      <name val="Arial"/>
      <family val="2"/>
      <charset val="238"/>
    </font>
    <font>
      <b/>
      <sz val="10"/>
      <name val="Arial"/>
      <family val="2"/>
      <charset val="238"/>
    </font>
    <font>
      <sz val="9"/>
      <name val="Arial"/>
      <family val="2"/>
      <charset val="238"/>
    </font>
    <font>
      <b/>
      <sz val="7"/>
      <name val="Arial"/>
      <family val="2"/>
      <charset val="238"/>
    </font>
    <font>
      <sz val="10"/>
      <color indexed="8"/>
      <name val="Arial"/>
      <family val="2"/>
      <charset val="238"/>
    </font>
    <font>
      <b/>
      <sz val="16"/>
      <name val="Arial"/>
      <family val="2"/>
    </font>
    <font>
      <sz val="9"/>
      <name val="Arial"/>
      <family val="2"/>
    </font>
    <font>
      <b/>
      <sz val="14"/>
      <name val="Arial"/>
      <family val="2"/>
    </font>
    <font>
      <b/>
      <sz val="10.5"/>
      <name val="Arial"/>
      <family val="2"/>
      <charset val="238"/>
    </font>
    <font>
      <sz val="10.5"/>
      <name val="Arial"/>
      <family val="2"/>
      <charset val="238"/>
    </font>
    <font>
      <b/>
      <sz val="16"/>
      <name val="Arial"/>
      <family val="2"/>
      <charset val="238"/>
    </font>
    <font>
      <b/>
      <sz val="14"/>
      <color indexed="8"/>
      <name val="Arial"/>
      <family val="2"/>
      <charset val="238"/>
    </font>
    <font>
      <b/>
      <sz val="10"/>
      <name val="Times New Roman"/>
      <family val="1"/>
      <charset val="238"/>
    </font>
    <font>
      <sz val="10.5"/>
      <color indexed="10"/>
      <name val="Arial"/>
      <family val="2"/>
      <charset val="238"/>
    </font>
    <font>
      <b/>
      <sz val="10.5"/>
      <color rgb="FF000000"/>
      <name val="Arial"/>
      <family val="2"/>
      <charset val="238"/>
    </font>
    <font>
      <b/>
      <sz val="10.5"/>
      <color indexed="8"/>
      <name val="Arial"/>
      <family val="2"/>
      <charset val="238"/>
    </font>
    <font>
      <sz val="10.5"/>
      <color indexed="8"/>
      <name val="Arial"/>
      <family val="2"/>
      <charset val="238"/>
    </font>
    <font>
      <sz val="10"/>
      <name val="Times New Roman"/>
      <family val="1"/>
      <charset val="238"/>
    </font>
    <font>
      <sz val="10.5"/>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9">
    <xf numFmtId="0" fontId="0" fillId="0" borderId="0" xfId="0"/>
    <xf numFmtId="0" fontId="3" fillId="2" borderId="0" xfId="0" applyFont="1" applyFill="1" applyProtection="1">
      <protection hidden="1"/>
    </xf>
    <xf numFmtId="0" fontId="3" fillId="0" borderId="0" xfId="0" applyFont="1" applyProtection="1">
      <protection hidden="1"/>
    </xf>
    <xf numFmtId="0" fontId="3" fillId="0" borderId="0" xfId="0" applyFont="1" applyAlignment="1" applyProtection="1">
      <alignment horizontal="right"/>
      <protection hidden="1"/>
    </xf>
    <xf numFmtId="49" fontId="3" fillId="0" borderId="1" xfId="0" applyNumberFormat="1" applyFont="1" applyFill="1" applyBorder="1" applyAlignment="1" applyProtection="1">
      <alignment horizontal="right"/>
      <protection locked="0"/>
    </xf>
    <xf numFmtId="14" fontId="3" fillId="0" borderId="3" xfId="0" applyNumberFormat="1" applyFont="1" applyFill="1" applyBorder="1" applyAlignment="1" applyProtection="1">
      <alignment horizontal="right"/>
      <protection locked="0"/>
    </xf>
    <xf numFmtId="0" fontId="3" fillId="0" borderId="1" xfId="0" applyFont="1" applyFill="1" applyBorder="1" applyProtection="1">
      <protection locked="0"/>
    </xf>
    <xf numFmtId="0" fontId="4" fillId="0" borderId="0" xfId="0" applyFont="1" applyProtection="1">
      <protection hidden="1"/>
    </xf>
    <xf numFmtId="165" fontId="3" fillId="0" borderId="0" xfId="0" applyNumberFormat="1" applyFont="1" applyProtection="1">
      <protection hidden="1"/>
    </xf>
    <xf numFmtId="0" fontId="3" fillId="3" borderId="1" xfId="0" applyFont="1" applyFill="1" applyBorder="1" applyAlignment="1" applyProtection="1">
      <alignment horizontal="right"/>
      <protection hidden="1"/>
    </xf>
    <xf numFmtId="0" fontId="3" fillId="0" borderId="0" xfId="0" applyNumberFormat="1" applyFont="1" applyProtection="1">
      <protection hidden="1"/>
    </xf>
    <xf numFmtId="14" fontId="3" fillId="0" borderId="0" xfId="0" applyNumberFormat="1" applyFont="1" applyProtection="1">
      <protection hidden="1"/>
    </xf>
    <xf numFmtId="0" fontId="3" fillId="4" borderId="0" xfId="0" applyFont="1" applyFill="1" applyProtection="1">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165" fontId="3" fillId="0" borderId="0" xfId="0" applyNumberFormat="1" applyFont="1" applyFill="1" applyProtection="1">
      <protection hidden="1"/>
    </xf>
    <xf numFmtId="1" fontId="3" fillId="3" borderId="1" xfId="0" applyNumberFormat="1" applyFont="1" applyFill="1" applyBorder="1" applyAlignment="1" applyProtection="1">
      <alignment horizontal="right" vertical="top" wrapText="1"/>
      <protection hidden="1"/>
    </xf>
    <xf numFmtId="2" fontId="3" fillId="0" borderId="0" xfId="0" applyNumberFormat="1" applyFont="1" applyProtection="1">
      <protection hidden="1"/>
    </xf>
    <xf numFmtId="0" fontId="3" fillId="0" borderId="0" xfId="0" applyFont="1" applyFill="1" applyAlignment="1" applyProtection="1">
      <protection hidden="1"/>
    </xf>
    <xf numFmtId="0" fontId="4" fillId="0" borderId="0" xfId="0" applyFont="1" applyFill="1" applyAlignment="1" applyProtection="1">
      <protection hidden="1"/>
    </xf>
    <xf numFmtId="0" fontId="3" fillId="0" borderId="0" xfId="0" applyFont="1" applyFill="1" applyAlignment="1" applyProtection="1">
      <alignment horizontal="left" wrapText="1"/>
      <protection hidden="1"/>
    </xf>
    <xf numFmtId="0" fontId="3" fillId="0" borderId="0" xfId="0" applyFont="1" applyAlignment="1" applyProtection="1">
      <protection hidden="1"/>
    </xf>
    <xf numFmtId="0" fontId="4" fillId="4" borderId="0" xfId="0" applyFont="1" applyFill="1" applyAlignment="1" applyProtection="1">
      <protection hidden="1"/>
    </xf>
    <xf numFmtId="0" fontId="3" fillId="0" borderId="0" xfId="0" applyFont="1" applyFill="1" applyAlignment="1" applyProtection="1">
      <alignment vertical="center" wrapText="1"/>
      <protection hidden="1"/>
    </xf>
    <xf numFmtId="14" fontId="3" fillId="0" borderId="1" xfId="0" applyNumberFormat="1" applyFont="1" applyFill="1" applyBorder="1" applyProtection="1">
      <protection locked="0"/>
    </xf>
    <xf numFmtId="0" fontId="3" fillId="0" borderId="0" xfId="0" applyFont="1" applyFill="1" applyAlignment="1" applyProtection="1">
      <alignment horizontal="left" vertical="center" wrapText="1"/>
      <protection hidden="1"/>
    </xf>
    <xf numFmtId="0" fontId="4" fillId="0" borderId="0" xfId="0" applyFont="1" applyFill="1" applyProtection="1">
      <protection hidden="1"/>
    </xf>
    <xf numFmtId="0" fontId="3" fillId="0" borderId="0" xfId="0" applyFont="1" applyFill="1" applyProtection="1">
      <protection hidden="1"/>
    </xf>
    <xf numFmtId="0" fontId="0" fillId="0" borderId="0" xfId="0" applyBorder="1"/>
    <xf numFmtId="0" fontId="12" fillId="2" borderId="0" xfId="0" applyFont="1" applyFill="1" applyProtection="1">
      <protection hidden="1"/>
    </xf>
    <xf numFmtId="0" fontId="3" fillId="0" borderId="0" xfId="0" applyFont="1" applyFill="1" applyProtection="1">
      <protection hidden="1"/>
    </xf>
    <xf numFmtId="0" fontId="4" fillId="0" borderId="0" xfId="0" applyFont="1" applyFill="1" applyAlignment="1">
      <alignment vertical="center" wrapText="1"/>
    </xf>
    <xf numFmtId="0" fontId="15" fillId="0" borderId="0" xfId="0" applyFont="1" applyFill="1" applyAlignment="1">
      <alignment vertical="center" wrapText="1"/>
    </xf>
    <xf numFmtId="0" fontId="11" fillId="4" borderId="0" xfId="0" applyFont="1" applyFill="1" applyProtection="1">
      <protection hidden="1"/>
    </xf>
    <xf numFmtId="0" fontId="12" fillId="4" borderId="0" xfId="0" applyFont="1" applyFill="1" applyProtection="1">
      <protection hidden="1"/>
    </xf>
    <xf numFmtId="0" fontId="12" fillId="4" borderId="0" xfId="0" applyFont="1" applyFill="1" applyAlignment="1" applyProtection="1">
      <alignment horizontal="left"/>
      <protection hidden="1"/>
    </xf>
    <xf numFmtId="0" fontId="12" fillId="4" borderId="0" xfId="0" applyFont="1" applyFill="1" applyBorder="1" applyProtection="1">
      <protection hidden="1"/>
    </xf>
    <xf numFmtId="0" fontId="12" fillId="4" borderId="0" xfId="0" applyFont="1" applyFill="1" applyAlignment="1" applyProtection="1">
      <alignment horizontal="justify" vertical="top" wrapText="1"/>
      <protection hidden="1"/>
    </xf>
    <xf numFmtId="0" fontId="12" fillId="4" borderId="0" xfId="0" applyFont="1" applyFill="1" applyAlignment="1" applyProtection="1">
      <alignment horizontal="left" vertical="top"/>
      <protection hidden="1"/>
    </xf>
    <xf numFmtId="0" fontId="12" fillId="4" borderId="0" xfId="0" applyFont="1" applyFill="1" applyAlignment="1" applyProtection="1">
      <alignment vertical="top"/>
      <protection hidden="1"/>
    </xf>
    <xf numFmtId="0" fontId="12" fillId="2" borderId="2" xfId="0" applyFont="1" applyFill="1" applyBorder="1" applyProtection="1">
      <protection hidden="1"/>
    </xf>
    <xf numFmtId="0" fontId="11" fillId="4" borderId="0" xfId="0" applyFont="1" applyFill="1" applyAlignment="1" applyProtection="1">
      <protection hidden="1"/>
    </xf>
    <xf numFmtId="0" fontId="12" fillId="4" borderId="0" xfId="0" applyFont="1" applyFill="1" applyAlignment="1" applyProtection="1">
      <alignment horizontal="right" vertical="top"/>
      <protection hidden="1"/>
    </xf>
    <xf numFmtId="0" fontId="11" fillId="4" borderId="0" xfId="0" applyFont="1" applyFill="1" applyBorder="1" applyAlignment="1" applyProtection="1">
      <alignment vertical="center" wrapText="1"/>
      <protection hidden="1"/>
    </xf>
    <xf numFmtId="0" fontId="12" fillId="4" borderId="0" xfId="0" applyFont="1" applyFill="1" applyAlignment="1" applyProtection="1">
      <protection hidden="1"/>
    </xf>
    <xf numFmtId="0" fontId="12" fillId="4" borderId="0" xfId="0" applyFont="1" applyFill="1" applyBorder="1" applyAlignment="1" applyProtection="1">
      <alignment horizontal="justify" vertical="top" wrapText="1"/>
      <protection hidden="1"/>
    </xf>
    <xf numFmtId="0" fontId="18" fillId="4" borderId="0" xfId="0" applyFont="1" applyFill="1" applyBorder="1" applyProtection="1">
      <protection hidden="1"/>
    </xf>
    <xf numFmtId="0" fontId="18" fillId="4" borderId="0" xfId="0" applyFont="1" applyFill="1" applyProtection="1">
      <protection hidden="1"/>
    </xf>
    <xf numFmtId="0" fontId="12" fillId="4" borderId="0" xfId="0" applyFont="1" applyFill="1" applyAlignment="1" applyProtection="1">
      <alignment horizontal="justify" vertical="top" wrapText="1"/>
      <protection hidden="1"/>
    </xf>
    <xf numFmtId="0" fontId="12" fillId="4" borderId="0" xfId="0" applyFont="1" applyFill="1" applyAlignment="1" applyProtection="1">
      <alignment horizontal="justify" vertical="top"/>
      <protection hidden="1"/>
    </xf>
    <xf numFmtId="0" fontId="12" fillId="4" borderId="0" xfId="0" applyFont="1" applyFill="1" applyAlignment="1" applyProtection="1">
      <alignment horizontal="left" vertical="top"/>
      <protection hidden="1"/>
    </xf>
    <xf numFmtId="0" fontId="12" fillId="2" borderId="0" xfId="0" applyFont="1" applyFill="1" applyAlignment="1" applyProtection="1">
      <alignment horizontal="justify" vertical="top" wrapText="1"/>
      <protection hidden="1"/>
    </xf>
    <xf numFmtId="0" fontId="3" fillId="0" borderId="0" xfId="0" applyFont="1" applyFill="1" applyProtection="1">
      <protection hidden="1"/>
    </xf>
    <xf numFmtId="0" fontId="12" fillId="4" borderId="0" xfId="0" applyFont="1" applyFill="1" applyAlignment="1" applyProtection="1">
      <alignment horizontal="justify" vertical="top" wrapText="1"/>
      <protection hidden="1"/>
    </xf>
    <xf numFmtId="0" fontId="12" fillId="4" borderId="0" xfId="0" applyFont="1" applyFill="1" applyAlignment="1" applyProtection="1">
      <alignment horizontal="left" vertical="top" wrapText="1"/>
      <protection hidden="1"/>
    </xf>
    <xf numFmtId="0" fontId="12" fillId="4" borderId="0" xfId="0" applyFont="1" applyFill="1" applyAlignment="1" applyProtection="1">
      <alignment horizontal="left" vertical="top"/>
      <protection hidden="1"/>
    </xf>
    <xf numFmtId="0" fontId="12" fillId="4" borderId="0" xfId="0" applyFont="1" applyFill="1" applyAlignment="1" applyProtection="1">
      <alignment horizontal="left"/>
      <protection hidden="1"/>
    </xf>
    <xf numFmtId="0" fontId="12" fillId="2" borderId="0" xfId="0" applyFont="1" applyFill="1" applyAlignment="1" applyProtection="1">
      <alignment horizontal="left"/>
      <protection hidden="1"/>
    </xf>
    <xf numFmtId="0" fontId="12" fillId="4" borderId="0" xfId="0" applyFont="1" applyFill="1" applyAlignment="1" applyProtection="1">
      <alignment horizontal="justify" vertical="top"/>
      <protection hidden="1"/>
    </xf>
    <xf numFmtId="0" fontId="12" fillId="2" borderId="0" xfId="0" applyFont="1" applyFill="1" applyBorder="1" applyAlignment="1" applyProtection="1">
      <alignment horizontal="left"/>
      <protection hidden="1"/>
    </xf>
    <xf numFmtId="0" fontId="11" fillId="4" borderId="0" xfId="0" applyFont="1" applyFill="1" applyAlignment="1" applyProtection="1">
      <alignment horizontal="left"/>
      <protection hidden="1"/>
    </xf>
    <xf numFmtId="0" fontId="12" fillId="4" borderId="0" xfId="0" applyFont="1" applyFill="1" applyAlignment="1" applyProtection="1">
      <alignment horizontal="right" vertical="center" wrapText="1"/>
      <protection hidden="1"/>
    </xf>
    <xf numFmtId="0" fontId="3" fillId="4" borderId="0" xfId="0" applyFont="1" applyFill="1" applyAlignment="1" applyProtection="1">
      <alignment horizontal="justify" vertical="top"/>
      <protection hidden="1"/>
    </xf>
    <xf numFmtId="0" fontId="12" fillId="0" borderId="0" xfId="0" applyFont="1" applyFill="1" applyAlignment="1" applyProtection="1">
      <alignment vertical="top" wrapText="1"/>
      <protection hidden="1"/>
    </xf>
    <xf numFmtId="0" fontId="3" fillId="0" borderId="0" xfId="0" applyFont="1" applyAlignment="1" applyProtection="1">
      <alignment horizontal="left"/>
      <protection hidden="1"/>
    </xf>
    <xf numFmtId="0" fontId="9" fillId="4" borderId="0" xfId="0" applyFont="1" applyFill="1" applyBorder="1" applyAlignment="1" applyProtection="1">
      <alignment horizontal="left"/>
      <protection hidden="1"/>
    </xf>
    <xf numFmtId="0" fontId="9" fillId="4" borderId="0" xfId="0" applyFont="1" applyFill="1" applyBorder="1" applyProtection="1">
      <protection hidden="1"/>
    </xf>
    <xf numFmtId="0" fontId="4" fillId="4" borderId="0" xfId="0" applyFont="1" applyFill="1" applyBorder="1" applyAlignment="1" applyProtection="1">
      <alignment horizontal="left"/>
      <protection hidden="1"/>
    </xf>
    <xf numFmtId="0" fontId="4" fillId="4" borderId="0" xfId="0" applyFont="1" applyFill="1" applyBorder="1" applyAlignment="1" applyProtection="1">
      <alignment horizontal="center"/>
      <protection hidden="1"/>
    </xf>
    <xf numFmtId="0" fontId="11" fillId="4" borderId="0" xfId="0" applyFont="1" applyFill="1" applyAlignment="1" applyProtection="1">
      <alignment vertical="top"/>
      <protection hidden="1"/>
    </xf>
    <xf numFmtId="0" fontId="12" fillId="4" borderId="0" xfId="0" applyFont="1" applyFill="1" applyAlignment="1" applyProtection="1">
      <alignment horizontal="center"/>
      <protection hidden="1"/>
    </xf>
    <xf numFmtId="0" fontId="3" fillId="4" borderId="0" xfId="0" applyFont="1" applyFill="1" applyAlignment="1" applyProtection="1">
      <alignment horizontal="left"/>
      <protection hidden="1"/>
    </xf>
    <xf numFmtId="0" fontId="12" fillId="4" borderId="0" xfId="0" applyFont="1" applyFill="1" applyBorder="1" applyAlignment="1" applyProtection="1">
      <alignment wrapText="1"/>
      <protection hidden="1"/>
    </xf>
    <xf numFmtId="0" fontId="12" fillId="4" borderId="0" xfId="0" applyNumberFormat="1" applyFont="1" applyFill="1" applyAlignment="1" applyProtection="1">
      <alignment horizontal="left"/>
      <protection hidden="1"/>
    </xf>
    <xf numFmtId="0" fontId="12" fillId="4" borderId="0" xfId="0" applyFont="1" applyFill="1" applyBorder="1" applyAlignment="1" applyProtection="1">
      <alignment horizontal="left"/>
      <protection hidden="1"/>
    </xf>
    <xf numFmtId="0" fontId="16" fillId="4" borderId="0" xfId="0" applyFont="1" applyFill="1" applyBorder="1" applyProtection="1">
      <protection hidden="1"/>
    </xf>
    <xf numFmtId="0" fontId="12" fillId="4" borderId="0" xfId="0" applyFont="1" applyFill="1" applyAlignment="1">
      <alignment horizontal="left" vertical="center" wrapText="1"/>
    </xf>
    <xf numFmtId="0" fontId="12" fillId="4" borderId="0" xfId="0" applyFont="1" applyFill="1" applyAlignment="1" applyProtection="1">
      <alignment horizontal="justify" vertical="top" wrapText="1"/>
      <protection hidden="1"/>
    </xf>
    <xf numFmtId="0" fontId="12" fillId="4" borderId="0" xfId="0" applyFont="1" applyFill="1" applyBorder="1" applyAlignment="1" applyProtection="1">
      <alignment horizontal="left"/>
      <protection hidden="1"/>
    </xf>
    <xf numFmtId="0" fontId="3" fillId="0" borderId="1" xfId="0" applyFont="1" applyFill="1" applyBorder="1" applyAlignment="1" applyProtection="1">
      <alignment horizontal="right"/>
      <protection locked="0"/>
    </xf>
    <xf numFmtId="0" fontId="12" fillId="4" borderId="0" xfId="0" applyFont="1" applyFill="1" applyAlignment="1" applyProtection="1">
      <alignment horizontal="left" vertical="top"/>
      <protection hidden="1"/>
    </xf>
    <xf numFmtId="0" fontId="12" fillId="4" borderId="0" xfId="0" applyFont="1" applyFill="1" applyAlignment="1" applyProtection="1">
      <alignment horizontal="justify" vertical="top" wrapText="1"/>
      <protection hidden="1"/>
    </xf>
    <xf numFmtId="0" fontId="12" fillId="2" borderId="0" xfId="0" applyFont="1" applyFill="1" applyAlignment="1" applyProtection="1">
      <alignment horizontal="justify" vertical="top" wrapText="1"/>
      <protection hidden="1"/>
    </xf>
    <xf numFmtId="0" fontId="20" fillId="0" borderId="0" xfId="0" applyFont="1" applyAlignment="1" applyProtection="1">
      <alignment vertical="center"/>
      <protection locked="0"/>
    </xf>
    <xf numFmtId="0" fontId="20" fillId="0" borderId="0" xfId="0" applyFont="1" applyProtection="1">
      <protection locked="0"/>
    </xf>
    <xf numFmtId="0" fontId="12" fillId="4" borderId="0" xfId="0" applyFont="1" applyFill="1" applyProtection="1">
      <protection locked="0"/>
    </xf>
    <xf numFmtId="0" fontId="21" fillId="4" borderId="0" xfId="0" applyFont="1" applyFill="1" applyAlignment="1" applyProtection="1">
      <alignment vertical="center"/>
      <protection locked="0"/>
    </xf>
    <xf numFmtId="0" fontId="3" fillId="0" borderId="0" xfId="0" applyFont="1" applyAlignment="1" applyProtection="1">
      <alignment vertical="center" wrapText="1"/>
      <protection hidden="1"/>
    </xf>
    <xf numFmtId="0" fontId="11" fillId="4" borderId="0" xfId="0" applyFont="1" applyFill="1" applyAlignment="1" applyProtection="1">
      <alignment vertical="center" wrapText="1"/>
      <protection hidden="1"/>
    </xf>
    <xf numFmtId="0" fontId="7" fillId="0" borderId="0" xfId="0" applyFont="1" applyProtection="1">
      <protection hidden="1"/>
    </xf>
    <xf numFmtId="0" fontId="12" fillId="0" borderId="0" xfId="0" applyFont="1" applyAlignment="1" applyProtection="1">
      <alignment vertical="top" wrapText="1"/>
      <protection hidden="1"/>
    </xf>
    <xf numFmtId="0" fontId="19" fillId="0" borderId="0" xfId="0" applyFont="1" applyAlignment="1" applyProtection="1">
      <alignment vertical="top" wrapText="1"/>
      <protection hidden="1"/>
    </xf>
    <xf numFmtId="49" fontId="7" fillId="0" borderId="0" xfId="0" applyNumberFormat="1" applyFont="1" applyProtection="1">
      <protection hidden="1"/>
    </xf>
    <xf numFmtId="49" fontId="7" fillId="0" borderId="0" xfId="0" applyNumberFormat="1" applyFont="1" applyAlignment="1" applyProtection="1">
      <alignment horizontal="left" indent="2"/>
      <protection hidden="1"/>
    </xf>
    <xf numFmtId="0" fontId="3" fillId="4" borderId="0" xfId="0" applyFont="1" applyFill="1" applyAlignment="1" applyProtection="1">
      <alignment vertical="top"/>
      <protection hidden="1"/>
    </xf>
    <xf numFmtId="0" fontId="12" fillId="4" borderId="0" xfId="0" applyFont="1" applyFill="1" applyAlignment="1">
      <alignment vertical="top"/>
    </xf>
    <xf numFmtId="0" fontId="12" fillId="4" borderId="0" xfId="0" applyFont="1" applyFill="1" applyAlignment="1" applyProtection="1">
      <alignment horizontal="center"/>
      <protection hidden="1"/>
    </xf>
    <xf numFmtId="0" fontId="12" fillId="4" borderId="0" xfId="0" applyFont="1" applyFill="1" applyAlignment="1" applyProtection="1">
      <alignment horizontal="justify" vertical="top"/>
      <protection hidden="1"/>
    </xf>
    <xf numFmtId="0" fontId="12" fillId="4" borderId="0" xfId="0" applyFont="1" applyFill="1" applyAlignment="1" applyProtection="1">
      <alignment horizontal="justify" vertical="top" wrapText="1"/>
      <protection hidden="1"/>
    </xf>
    <xf numFmtId="0" fontId="12" fillId="4" borderId="0" xfId="0" applyFont="1" applyFill="1" applyAlignment="1" applyProtection="1">
      <alignment horizontal="left"/>
      <protection hidden="1"/>
    </xf>
    <xf numFmtId="0" fontId="12" fillId="4" borderId="0" xfId="0" applyFont="1" applyFill="1" applyAlignment="1" applyProtection="1">
      <alignment horizontal="left" vertical="top" wrapText="1"/>
      <protection hidden="1"/>
    </xf>
    <xf numFmtId="0" fontId="11" fillId="4" borderId="0" xfId="0" applyFont="1" applyFill="1" applyAlignment="1" applyProtection="1">
      <alignment horizontal="left" vertical="top" wrapText="1"/>
      <protection hidden="1"/>
    </xf>
    <xf numFmtId="0" fontId="12" fillId="2" borderId="0" xfId="0" applyFont="1" applyFill="1" applyAlignment="1" applyProtection="1">
      <alignment horizontal="center"/>
      <protection hidden="1"/>
    </xf>
    <xf numFmtId="0" fontId="12" fillId="4" borderId="0" xfId="0" applyFont="1" applyFill="1" applyAlignment="1" applyProtection="1">
      <alignment horizontal="left" vertical="top"/>
      <protection hidden="1"/>
    </xf>
    <xf numFmtId="0" fontId="12" fillId="4" borderId="0" xfId="0" applyFont="1" applyFill="1" applyAlignment="1">
      <alignment horizontal="justify" vertical="top"/>
    </xf>
    <xf numFmtId="0" fontId="12" fillId="4" borderId="0" xfId="0" applyFont="1" applyFill="1" applyBorder="1" applyAlignment="1" applyProtection="1">
      <alignment horizontal="center"/>
      <protection hidden="1"/>
    </xf>
    <xf numFmtId="0" fontId="10" fillId="4" borderId="9" xfId="0" applyFont="1" applyFill="1" applyBorder="1" applyAlignment="1" applyProtection="1">
      <alignment horizontal="center" vertical="center"/>
      <protection hidden="1"/>
    </xf>
    <xf numFmtId="0" fontId="10" fillId="4" borderId="12" xfId="0" applyFont="1" applyFill="1" applyBorder="1" applyAlignment="1" applyProtection="1">
      <alignment horizontal="center" vertical="center"/>
      <protection hidden="1"/>
    </xf>
    <xf numFmtId="0" fontId="10" fillId="4" borderId="13" xfId="0" applyFont="1" applyFill="1" applyBorder="1" applyAlignment="1" applyProtection="1">
      <alignment horizontal="center" vertical="center"/>
      <protection hidden="1"/>
    </xf>
    <xf numFmtId="0" fontId="11" fillId="4" borderId="0" xfId="0" applyFont="1" applyFill="1" applyAlignment="1" applyProtection="1">
      <alignment horizontal="center"/>
      <protection hidden="1"/>
    </xf>
    <xf numFmtId="0" fontId="11" fillId="4" borderId="1" xfId="0" applyFont="1" applyFill="1" applyBorder="1" applyAlignment="1" applyProtection="1">
      <alignment horizontal="center" vertical="center" wrapText="1"/>
      <protection hidden="1"/>
    </xf>
    <xf numFmtId="166" fontId="11" fillId="4" borderId="0" xfId="0" applyNumberFormat="1" applyFont="1" applyFill="1" applyAlignment="1" applyProtection="1">
      <alignment horizontal="right"/>
      <protection hidden="1"/>
    </xf>
    <xf numFmtId="0" fontId="11" fillId="4" borderId="4" xfId="0" applyFont="1" applyFill="1" applyBorder="1" applyAlignment="1" applyProtection="1">
      <alignment horizontal="left" vertical="center" wrapText="1"/>
      <protection hidden="1"/>
    </xf>
    <xf numFmtId="166" fontId="11" fillId="4" borderId="1" xfId="0" applyNumberFormat="1" applyFont="1" applyFill="1" applyBorder="1" applyAlignment="1" applyProtection="1">
      <alignment horizontal="right" vertical="center" wrapText="1"/>
      <protection hidden="1"/>
    </xf>
    <xf numFmtId="0" fontId="12" fillId="4" borderId="0" xfId="0" applyFont="1" applyFill="1" applyAlignment="1" applyProtection="1">
      <alignment horizontal="center" vertical="top"/>
      <protection hidden="1"/>
    </xf>
    <xf numFmtId="0" fontId="12" fillId="4" borderId="0" xfId="0" applyFont="1" applyFill="1" applyAlignment="1" applyProtection="1">
      <alignment horizontal="center" vertical="top"/>
      <protection locked="0"/>
    </xf>
    <xf numFmtId="0" fontId="6" fillId="4" borderId="1" xfId="0" applyFont="1" applyFill="1" applyBorder="1" applyAlignment="1" applyProtection="1">
      <alignment horizontal="center" vertical="center" wrapText="1"/>
      <protection hidden="1"/>
    </xf>
    <xf numFmtId="0" fontId="8" fillId="4" borderId="0" xfId="0" applyFont="1" applyFill="1" applyAlignment="1" applyProtection="1">
      <alignment horizontal="center" vertical="top"/>
      <protection hidden="1"/>
    </xf>
    <xf numFmtId="0" fontId="12" fillId="4" borderId="0" xfId="0" applyFont="1" applyFill="1" applyAlignment="1" applyProtection="1">
      <alignment horizontal="left" wrapText="1"/>
      <protection hidden="1"/>
    </xf>
    <xf numFmtId="0" fontId="11" fillId="4" borderId="1" xfId="0" applyFont="1" applyFill="1" applyBorder="1" applyAlignment="1" applyProtection="1">
      <alignment horizontal="right" vertical="center" wrapText="1"/>
      <protection hidden="1"/>
    </xf>
    <xf numFmtId="0" fontId="12" fillId="4" borderId="1" xfId="0" applyFont="1" applyFill="1" applyBorder="1" applyAlignment="1" applyProtection="1">
      <alignment horizontal="center" vertical="center" wrapText="1"/>
      <protection hidden="1"/>
    </xf>
    <xf numFmtId="0" fontId="11" fillId="4" borderId="0" xfId="0" applyFont="1" applyFill="1" applyAlignment="1" applyProtection="1">
      <alignment horizontal="center"/>
      <protection locked="0"/>
    </xf>
    <xf numFmtId="0" fontId="12" fillId="4" borderId="1" xfId="0" applyFont="1" applyFill="1" applyBorder="1" applyAlignment="1" applyProtection="1">
      <alignment horizontal="left" vertical="center" wrapText="1"/>
      <protection hidden="1"/>
    </xf>
    <xf numFmtId="0" fontId="11" fillId="4" borderId="1" xfId="0" applyFont="1" applyFill="1" applyBorder="1" applyAlignment="1" applyProtection="1">
      <alignment horizontal="center" vertical="center" wrapText="1"/>
      <protection locked="0"/>
    </xf>
    <xf numFmtId="0" fontId="12" fillId="4" borderId="0" xfId="0" applyFont="1" applyFill="1" applyAlignment="1" applyProtection="1">
      <alignment horizontal="left" wrapText="1"/>
      <protection locked="0"/>
    </xf>
    <xf numFmtId="0" fontId="12" fillId="2" borderId="5" xfId="0" applyFont="1" applyFill="1" applyBorder="1" applyAlignment="1" applyProtection="1">
      <alignment horizontal="center"/>
      <protection hidden="1"/>
    </xf>
    <xf numFmtId="0" fontId="12" fillId="4" borderId="0" xfId="0" applyFont="1" applyFill="1" applyBorder="1" applyAlignment="1" applyProtection="1">
      <alignment horizontal="left"/>
      <protection hidden="1"/>
    </xf>
    <xf numFmtId="0" fontId="11" fillId="4" borderId="0" xfId="0" applyFont="1" applyFill="1" applyAlignment="1" applyProtection="1">
      <alignment horizontal="justify" vertical="top" wrapText="1"/>
      <protection hidden="1"/>
    </xf>
    <xf numFmtId="0" fontId="17" fillId="4" borderId="1" xfId="0" applyFont="1" applyFill="1" applyBorder="1" applyAlignment="1" applyProtection="1">
      <alignment horizontal="left" vertical="top"/>
      <protection hidden="1"/>
    </xf>
    <xf numFmtId="0" fontId="12" fillId="4" borderId="1" xfId="0" applyFont="1" applyFill="1" applyBorder="1" applyAlignment="1" applyProtection="1">
      <alignment horizontal="left" vertical="top"/>
      <protection hidden="1"/>
    </xf>
    <xf numFmtId="0" fontId="12" fillId="4" borderId="1" xfId="0" applyFont="1" applyFill="1" applyBorder="1" applyAlignment="1" applyProtection="1">
      <alignment horizontal="left" vertical="center"/>
      <protection hidden="1"/>
    </xf>
    <xf numFmtId="0" fontId="12" fillId="4" borderId="1" xfId="0" applyFont="1" applyFill="1" applyBorder="1" applyAlignment="1" applyProtection="1">
      <alignment horizontal="left" vertical="top" wrapText="1"/>
      <protection hidden="1"/>
    </xf>
    <xf numFmtId="0" fontId="11" fillId="4" borderId="1" xfId="0" applyFont="1" applyFill="1" applyBorder="1" applyAlignment="1" applyProtection="1">
      <alignment horizontal="left" vertical="top"/>
      <protection hidden="1"/>
    </xf>
    <xf numFmtId="0" fontId="5" fillId="4" borderId="1" xfId="0" applyFont="1" applyFill="1" applyBorder="1" applyAlignment="1" applyProtection="1">
      <alignment horizontal="center" vertical="center" wrapText="1"/>
      <protection hidden="1"/>
    </xf>
    <xf numFmtId="166" fontId="11" fillId="4" borderId="1" xfId="0" applyNumberFormat="1" applyFont="1" applyFill="1" applyBorder="1" applyAlignment="1" applyProtection="1">
      <alignment vertical="center" wrapText="1"/>
      <protection locked="0"/>
    </xf>
    <xf numFmtId="166" fontId="11" fillId="4" borderId="1" xfId="0" applyNumberFormat="1" applyFont="1" applyFill="1" applyBorder="1" applyAlignment="1" applyProtection="1">
      <alignment vertical="center" wrapText="1"/>
      <protection hidden="1"/>
    </xf>
    <xf numFmtId="164" fontId="11" fillId="4" borderId="1" xfId="0" applyNumberFormat="1" applyFont="1" applyFill="1" applyBorder="1" applyAlignment="1" applyProtection="1">
      <alignment horizontal="center" vertical="center" wrapText="1"/>
      <protection hidden="1"/>
    </xf>
    <xf numFmtId="0" fontId="11" fillId="4" borderId="4" xfId="0"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protection locked="0"/>
    </xf>
    <xf numFmtId="0" fontId="12" fillId="4" borderId="1" xfId="0" applyFont="1" applyFill="1" applyBorder="1" applyAlignment="1" applyProtection="1">
      <alignment horizontal="left"/>
      <protection locked="0"/>
    </xf>
    <xf numFmtId="0" fontId="12" fillId="0" borderId="1" xfId="0" applyFont="1" applyBorder="1" applyAlignment="1" applyProtection="1">
      <alignment horizontal="left" vertical="center" wrapText="1"/>
      <protection locked="0"/>
    </xf>
    <xf numFmtId="0" fontId="12" fillId="4" borderId="0" xfId="0" applyFont="1" applyFill="1" applyAlignment="1" applyProtection="1">
      <alignment horizontal="left" vertical="center" wrapText="1"/>
      <protection hidden="1"/>
    </xf>
    <xf numFmtId="0" fontId="12" fillId="2" borderId="0" xfId="0" applyFont="1" applyFill="1" applyAlignment="1" applyProtection="1">
      <alignment horizontal="justify" vertical="top" wrapText="1"/>
      <protection hidden="1"/>
    </xf>
    <xf numFmtId="0" fontId="13" fillId="4" borderId="0" xfId="0" applyFont="1" applyFill="1" applyAlignment="1" applyProtection="1">
      <alignment horizontal="center" vertical="top"/>
      <protection hidden="1"/>
    </xf>
    <xf numFmtId="0" fontId="14" fillId="4" borderId="9" xfId="0" applyFont="1" applyFill="1" applyBorder="1" applyAlignment="1" applyProtection="1">
      <alignment horizontal="center" vertical="center"/>
      <protection hidden="1"/>
    </xf>
    <xf numFmtId="0" fontId="14" fillId="4" borderId="12" xfId="0" applyFont="1" applyFill="1" applyBorder="1" applyAlignment="1" applyProtection="1">
      <alignment horizontal="center" vertical="center"/>
      <protection hidden="1"/>
    </xf>
    <xf numFmtId="0" fontId="14" fillId="4" borderId="13" xfId="0" applyFont="1" applyFill="1" applyBorder="1" applyAlignment="1" applyProtection="1">
      <alignment horizontal="center" vertical="center"/>
      <protection hidden="1"/>
    </xf>
    <xf numFmtId="0" fontId="12" fillId="4" borderId="0" xfId="0" applyFont="1" applyFill="1" applyBorder="1" applyAlignment="1" applyProtection="1">
      <alignment horizontal="justify" vertical="top" wrapText="1"/>
      <protection hidden="1"/>
    </xf>
    <xf numFmtId="0" fontId="12" fillId="0" borderId="0" xfId="0" applyFont="1" applyAlignment="1" applyProtection="1">
      <alignment horizontal="justify" vertical="top" wrapText="1"/>
      <protection hidden="1"/>
    </xf>
    <xf numFmtId="0" fontId="12" fillId="4" borderId="1" xfId="0" applyFont="1" applyFill="1" applyBorder="1" applyAlignment="1" applyProtection="1">
      <alignment horizontal="right" wrapText="1"/>
      <protection locked="0"/>
    </xf>
    <xf numFmtId="0" fontId="12" fillId="0" borderId="1" xfId="0" applyFont="1" applyBorder="1" applyAlignment="1" applyProtection="1">
      <alignment horizontal="right" vertical="center" wrapText="1"/>
      <protection locked="0"/>
    </xf>
    <xf numFmtId="0" fontId="11" fillId="4" borderId="1" xfId="0" applyFont="1" applyFill="1" applyBorder="1" applyAlignment="1" applyProtection="1">
      <alignment horizontal="center" wrapText="1"/>
      <protection locked="0"/>
    </xf>
    <xf numFmtId="0" fontId="11" fillId="4" borderId="1" xfId="0" applyFont="1" applyFill="1" applyBorder="1" applyAlignment="1" applyProtection="1">
      <alignment horizontal="center"/>
      <protection hidden="1"/>
    </xf>
    <xf numFmtId="0" fontId="12" fillId="4" borderId="6" xfId="0" applyFont="1" applyFill="1" applyBorder="1" applyAlignment="1" applyProtection="1">
      <alignment horizontal="left" wrapText="1"/>
      <protection hidden="1"/>
    </xf>
    <xf numFmtId="0" fontId="12" fillId="4" borderId="7" xfId="0" applyFont="1" applyFill="1" applyBorder="1" applyAlignment="1" applyProtection="1">
      <alignment horizontal="left" wrapText="1"/>
      <protection hidden="1"/>
    </xf>
    <xf numFmtId="0" fontId="12" fillId="4" borderId="8" xfId="0" applyFont="1" applyFill="1" applyBorder="1" applyAlignment="1" applyProtection="1">
      <alignment horizontal="left" wrapText="1"/>
      <protection hidden="1"/>
    </xf>
    <xf numFmtId="0" fontId="12" fillId="4" borderId="10" xfId="0" applyFont="1" applyFill="1" applyBorder="1" applyAlignment="1" applyProtection="1">
      <alignment horizontal="left"/>
      <protection hidden="1"/>
    </xf>
    <xf numFmtId="0" fontId="12" fillId="4" borderId="4" xfId="0" applyFont="1" applyFill="1" applyBorder="1" applyAlignment="1" applyProtection="1">
      <alignment horizontal="left"/>
      <protection hidden="1"/>
    </xf>
    <xf numFmtId="0" fontId="12" fillId="4" borderId="11" xfId="0" applyFont="1" applyFill="1" applyBorder="1" applyAlignment="1" applyProtection="1">
      <alignment horizontal="left"/>
      <protection hidden="1"/>
    </xf>
    <xf numFmtId="0" fontId="12" fillId="4" borderId="6" xfId="0" applyFont="1" applyFill="1" applyBorder="1" applyAlignment="1" applyProtection="1">
      <alignment horizontal="left"/>
      <protection hidden="1"/>
    </xf>
    <xf numFmtId="0" fontId="12" fillId="4" borderId="7" xfId="0" applyFont="1" applyFill="1" applyBorder="1" applyAlignment="1" applyProtection="1">
      <alignment horizontal="left"/>
      <protection hidden="1"/>
    </xf>
    <xf numFmtId="0" fontId="12" fillId="4" borderId="8" xfId="0" applyFont="1" applyFill="1" applyBorder="1" applyAlignment="1" applyProtection="1">
      <alignment horizontal="left"/>
      <protection hidden="1"/>
    </xf>
    <xf numFmtId="0" fontId="12" fillId="4" borderId="1" xfId="0" applyFont="1" applyFill="1" applyBorder="1" applyAlignment="1" applyProtection="1">
      <alignment horizontal="left"/>
      <protection hidden="1"/>
    </xf>
    <xf numFmtId="0" fontId="12" fillId="4" borderId="1" xfId="0" applyFont="1" applyFill="1" applyBorder="1" applyAlignment="1" applyProtection="1">
      <alignment horizontal="justify" vertical="top" wrapText="1"/>
      <protection hidden="1"/>
    </xf>
    <xf numFmtId="0" fontId="11" fillId="4" borderId="4" xfId="0" applyFont="1" applyFill="1" applyBorder="1" applyAlignment="1" applyProtection="1">
      <alignment horizontal="center" vertical="center"/>
      <protection hidden="1"/>
    </xf>
    <xf numFmtId="2" fontId="11" fillId="4" borderId="1" xfId="0" applyNumberFormat="1" applyFont="1" applyFill="1" applyBorder="1" applyAlignment="1" applyProtection="1">
      <alignment horizontal="right" vertical="center" wrapText="1"/>
      <protection hidden="1"/>
    </xf>
    <xf numFmtId="0" fontId="12" fillId="4" borderId="9" xfId="0" applyFont="1" applyFill="1" applyBorder="1" applyAlignment="1" applyProtection="1">
      <alignment horizontal="left" vertical="center" wrapText="1"/>
      <protection hidden="1"/>
    </xf>
    <xf numFmtId="0" fontId="18" fillId="4" borderId="1" xfId="0" applyFont="1" applyFill="1" applyBorder="1" applyAlignment="1" applyProtection="1">
      <alignment horizontal="center" vertical="center" wrapText="1"/>
      <protection hidden="1"/>
    </xf>
    <xf numFmtId="0" fontId="12" fillId="4" borderId="6" xfId="0" applyFont="1" applyFill="1" applyBorder="1" applyAlignment="1" applyProtection="1">
      <alignment horizontal="left" vertical="center" wrapText="1"/>
      <protection hidden="1"/>
    </xf>
    <xf numFmtId="0" fontId="12" fillId="4" borderId="7" xfId="0" applyFont="1" applyFill="1" applyBorder="1" applyAlignment="1" applyProtection="1">
      <alignment horizontal="left" vertical="center" wrapText="1"/>
      <protection hidden="1"/>
    </xf>
    <xf numFmtId="0" fontId="12" fillId="4" borderId="8" xfId="0" applyFont="1" applyFill="1" applyBorder="1" applyAlignment="1" applyProtection="1">
      <alignment horizontal="left" vertical="center" wrapText="1"/>
      <protection hidden="1"/>
    </xf>
    <xf numFmtId="49" fontId="12" fillId="4" borderId="0" xfId="0" applyNumberFormat="1" applyFont="1" applyFill="1" applyAlignment="1" applyProtection="1">
      <alignment horizontal="justify" vertical="top" wrapText="1"/>
      <protection hidden="1"/>
    </xf>
    <xf numFmtId="49" fontId="12" fillId="4" borderId="0" xfId="0" applyNumberFormat="1" applyFont="1" applyFill="1" applyAlignment="1" applyProtection="1">
      <alignment horizontal="left" vertical="top" wrapText="1"/>
      <protection hidden="1"/>
    </xf>
    <xf numFmtId="49" fontId="19" fillId="4" borderId="0" xfId="0" applyNumberFormat="1" applyFont="1" applyFill="1" applyAlignment="1" applyProtection="1">
      <alignment horizontal="justify" vertical="top" wrapText="1"/>
      <protection hidden="1"/>
    </xf>
    <xf numFmtId="0" fontId="19" fillId="4" borderId="0" xfId="0" applyFont="1" applyFill="1" applyAlignment="1" applyProtection="1">
      <alignment horizontal="justify" vertical="top" wrapText="1"/>
      <protection hidden="1"/>
    </xf>
    <xf numFmtId="2" fontId="11" fillId="4" borderId="1" xfId="0" applyNumberFormat="1" applyFont="1" applyFill="1" applyBorder="1" applyAlignment="1" applyProtection="1">
      <alignment horizontal="center" vertical="center" wrapText="1"/>
      <protection hidden="1"/>
    </xf>
    <xf numFmtId="0" fontId="11" fillId="4" borderId="0" xfId="0" applyFont="1" applyFill="1" applyAlignment="1" applyProtection="1">
      <alignment horizontal="left"/>
      <protection hidden="1"/>
    </xf>
    <xf numFmtId="166" fontId="11" fillId="4" borderId="1" xfId="0" applyNumberFormat="1" applyFont="1" applyFill="1" applyBorder="1" applyAlignment="1" applyProtection="1">
      <alignment horizontal="right" vertical="center" wrapText="1"/>
      <protection locked="0"/>
    </xf>
    <xf numFmtId="0" fontId="12" fillId="4" borderId="6" xfId="0" applyFont="1" applyFill="1" applyBorder="1" applyAlignment="1" applyProtection="1">
      <alignment horizontal="center" vertical="center" wrapText="1"/>
      <protection hidden="1"/>
    </xf>
    <xf numFmtId="0" fontId="12" fillId="4" borderId="8"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0" fontId="5" fillId="4" borderId="7"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166" fontId="11" fillId="4" borderId="6" xfId="0" applyNumberFormat="1" applyFont="1" applyFill="1" applyBorder="1" applyAlignment="1" applyProtection="1">
      <alignment horizontal="right" vertical="center" wrapText="1"/>
      <protection locked="0"/>
    </xf>
    <xf numFmtId="166" fontId="11" fillId="4" borderId="7" xfId="0" applyNumberFormat="1" applyFont="1" applyFill="1" applyBorder="1" applyAlignment="1" applyProtection="1">
      <alignment horizontal="right" vertical="center" wrapText="1"/>
      <protection locked="0"/>
    </xf>
    <xf numFmtId="166" fontId="11" fillId="4" borderId="8" xfId="0" applyNumberFormat="1" applyFont="1" applyFill="1" applyBorder="1" applyAlignment="1" applyProtection="1">
      <alignment horizontal="right" vertical="center" wrapText="1"/>
      <protection locked="0"/>
    </xf>
    <xf numFmtId="0" fontId="12" fillId="4" borderId="0" xfId="0" applyFont="1" applyFill="1" applyAlignment="1">
      <alignment horizontal="left" vertical="center" wrapText="1"/>
    </xf>
    <xf numFmtId="0" fontId="12" fillId="4" borderId="0" xfId="0" applyFont="1" applyFill="1" applyAlignment="1">
      <alignment horizontal="justify" vertical="center" wrapText="1"/>
    </xf>
    <xf numFmtId="0" fontId="11" fillId="4" borderId="0" xfId="0" applyFont="1" applyFill="1" applyAlignment="1">
      <alignment horizontal="left"/>
    </xf>
  </cellXfs>
  <cellStyles count="1">
    <cellStyle name="Normálna" xfId="0" builtinId="0"/>
  </cellStyles>
  <dxfs count="13">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Office">
  <a:themeElements>
    <a:clrScheme name="Hala">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jetok.likvidacia@union.sk" TargetMode="External"/><Relationship Id="rId1" Type="http://schemas.openxmlformats.org/officeDocument/2006/relationships/hyperlink" Target="mailto:majetok.likvidacia@union.s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140"/>
  <sheetViews>
    <sheetView workbookViewId="0">
      <selection activeCell="AH21" sqref="AH21"/>
    </sheetView>
  </sheetViews>
  <sheetFormatPr defaultColWidth="9.140625" defaultRowHeight="12.75" x14ac:dyDescent="0.2"/>
  <cols>
    <col min="1" max="1" width="4" style="64" customWidth="1"/>
    <col min="2" max="2" width="3.42578125" style="2" customWidth="1"/>
    <col min="3" max="23" width="3.7109375" style="2" customWidth="1"/>
    <col min="24" max="25" width="9.140625" style="2"/>
    <col min="26" max="26" width="16" style="2" customWidth="1"/>
    <col min="27" max="27" width="25.42578125" style="2" customWidth="1"/>
    <col min="28" max="28" width="16.5703125" style="2" hidden="1" customWidth="1"/>
    <col min="29" max="29" width="10.85546875" style="2" hidden="1" customWidth="1"/>
    <col min="30" max="30" width="12.7109375" style="2" hidden="1" customWidth="1"/>
    <col min="31" max="32" width="9.140625" style="2" hidden="1" customWidth="1"/>
    <col min="33" max="33" width="9.140625" style="2" customWidth="1"/>
    <col min="34" max="34" width="10.140625" style="2" bestFit="1" customWidth="1"/>
    <col min="35" max="16384" width="9.140625" style="2"/>
  </cols>
  <sheetData>
    <row r="1" spans="1:34" ht="20.25" x14ac:dyDescent="0.2">
      <c r="A1" s="117" t="s">
        <v>192</v>
      </c>
      <c r="B1" s="117"/>
      <c r="C1" s="117"/>
      <c r="D1" s="117"/>
      <c r="E1" s="117"/>
      <c r="F1" s="117"/>
      <c r="G1" s="117"/>
      <c r="H1" s="117"/>
      <c r="I1" s="117"/>
      <c r="J1" s="117"/>
      <c r="K1" s="117"/>
      <c r="L1" s="117"/>
      <c r="M1" s="117"/>
      <c r="N1" s="117"/>
      <c r="O1" s="117"/>
      <c r="P1" s="117"/>
      <c r="Q1" s="117"/>
      <c r="R1" s="117"/>
      <c r="S1" s="117"/>
      <c r="T1" s="117"/>
      <c r="U1" s="117"/>
      <c r="V1" s="117"/>
      <c r="W1" s="117"/>
    </row>
    <row r="2" spans="1:34" ht="3.75" customHeight="1" x14ac:dyDescent="0.2">
      <c r="A2" s="65"/>
      <c r="B2" s="66"/>
      <c r="C2" s="66"/>
      <c r="D2" s="66"/>
      <c r="E2" s="66"/>
      <c r="F2" s="66"/>
      <c r="G2" s="66"/>
      <c r="H2" s="66"/>
      <c r="I2" s="66"/>
      <c r="J2" s="66"/>
      <c r="K2" s="66"/>
      <c r="L2" s="66"/>
      <c r="M2" s="66"/>
      <c r="N2" s="66"/>
      <c r="O2" s="66"/>
      <c r="P2" s="66"/>
      <c r="Q2" s="66"/>
      <c r="R2" s="66"/>
      <c r="S2" s="66"/>
      <c r="T2" s="66"/>
      <c r="U2" s="66"/>
      <c r="V2" s="66"/>
      <c r="W2" s="66"/>
    </row>
    <row r="3" spans="1:34" ht="18" x14ac:dyDescent="0.2">
      <c r="A3" s="106" t="s">
        <v>289</v>
      </c>
      <c r="B3" s="107"/>
      <c r="C3" s="107"/>
      <c r="D3" s="107"/>
      <c r="E3" s="107"/>
      <c r="F3" s="107"/>
      <c r="G3" s="107"/>
      <c r="H3" s="107"/>
      <c r="I3" s="107"/>
      <c r="J3" s="107"/>
      <c r="K3" s="107"/>
      <c r="L3" s="107"/>
      <c r="M3" s="107"/>
      <c r="N3" s="107"/>
      <c r="O3" s="107"/>
      <c r="P3" s="107"/>
      <c r="Q3" s="107"/>
      <c r="R3" s="107"/>
      <c r="S3" s="107"/>
      <c r="T3" s="107"/>
      <c r="U3" s="107"/>
      <c r="V3" s="107"/>
      <c r="W3" s="108"/>
    </row>
    <row r="4" spans="1:34" ht="3.75" customHeight="1" x14ac:dyDescent="0.2">
      <c r="A4" s="67"/>
      <c r="B4" s="68"/>
      <c r="C4" s="68"/>
      <c r="D4" s="68"/>
      <c r="E4" s="68"/>
      <c r="F4" s="68"/>
      <c r="G4" s="68"/>
      <c r="H4" s="68"/>
      <c r="I4" s="68"/>
      <c r="J4" s="68"/>
      <c r="K4" s="68"/>
      <c r="L4" s="68"/>
      <c r="M4" s="68"/>
      <c r="N4" s="68"/>
      <c r="O4" s="68"/>
      <c r="P4" s="68"/>
      <c r="Q4" s="68"/>
      <c r="R4" s="68"/>
      <c r="S4" s="68"/>
      <c r="T4" s="68"/>
      <c r="U4" s="68"/>
      <c r="V4" s="68"/>
      <c r="W4" s="68"/>
    </row>
    <row r="5" spans="1:34" ht="12.75" customHeight="1" x14ac:dyDescent="0.2">
      <c r="A5" s="109" t="s">
        <v>362</v>
      </c>
      <c r="B5" s="109"/>
      <c r="C5" s="109"/>
      <c r="D5" s="109"/>
      <c r="E5" s="109"/>
      <c r="F5" s="109"/>
      <c r="G5" s="109"/>
      <c r="H5" s="109"/>
      <c r="I5" s="109"/>
      <c r="J5" s="109"/>
      <c r="K5" s="109"/>
      <c r="L5" s="109"/>
      <c r="M5" s="109"/>
      <c r="N5" s="109"/>
      <c r="O5" s="109"/>
      <c r="P5" s="109"/>
      <c r="Q5" s="109"/>
      <c r="R5" s="109"/>
      <c r="S5" s="109"/>
      <c r="T5" s="109"/>
      <c r="U5" s="109"/>
      <c r="V5" s="109"/>
      <c r="W5" s="109"/>
      <c r="Z5" s="3" t="s">
        <v>351</v>
      </c>
      <c r="AA5" s="4" t="s">
        <v>414</v>
      </c>
      <c r="AC5" s="2" t="s">
        <v>33</v>
      </c>
    </row>
    <row r="6" spans="1:34" ht="12.75" customHeight="1" x14ac:dyDescent="0.2">
      <c r="A6" s="114" t="s">
        <v>133</v>
      </c>
      <c r="B6" s="114"/>
      <c r="C6" s="114"/>
      <c r="D6" s="114"/>
      <c r="E6" s="114"/>
      <c r="F6" s="114"/>
      <c r="G6" s="114"/>
      <c r="H6" s="114"/>
      <c r="I6" s="114"/>
      <c r="J6" s="114"/>
      <c r="K6" s="114"/>
      <c r="L6" s="114"/>
      <c r="M6" s="114"/>
      <c r="N6" s="114"/>
      <c r="O6" s="114"/>
      <c r="P6" s="114"/>
      <c r="Q6" s="114"/>
      <c r="R6" s="114"/>
      <c r="S6" s="114"/>
      <c r="T6" s="114"/>
      <c r="U6" s="114"/>
      <c r="V6" s="114"/>
      <c r="W6" s="114"/>
      <c r="Z6" s="3" t="s">
        <v>64</v>
      </c>
      <c r="AA6" s="5">
        <v>44470</v>
      </c>
      <c r="AC6" s="2" t="s">
        <v>35</v>
      </c>
      <c r="AH6" s="11"/>
    </row>
    <row r="7" spans="1:34" ht="12.75" customHeight="1" x14ac:dyDescent="0.2">
      <c r="A7" s="96" t="s">
        <v>79</v>
      </c>
      <c r="B7" s="96"/>
      <c r="C7" s="96"/>
      <c r="D7" s="96"/>
      <c r="E7" s="96"/>
      <c r="F7" s="96"/>
      <c r="G7" s="96"/>
      <c r="H7" s="96"/>
      <c r="I7" s="96"/>
      <c r="J7" s="96"/>
      <c r="K7" s="96"/>
      <c r="L7" s="96"/>
      <c r="M7" s="96"/>
      <c r="N7" s="96"/>
      <c r="O7" s="96"/>
      <c r="P7" s="96"/>
      <c r="Q7" s="96"/>
      <c r="R7" s="96"/>
      <c r="S7" s="96"/>
      <c r="T7" s="96"/>
      <c r="U7" s="96"/>
      <c r="V7" s="96"/>
      <c r="W7" s="96"/>
      <c r="Z7" s="3" t="s">
        <v>352</v>
      </c>
      <c r="AA7" s="6" t="s">
        <v>415</v>
      </c>
    </row>
    <row r="8" spans="1:34" ht="12.75" customHeight="1" x14ac:dyDescent="0.2">
      <c r="A8" s="114" t="s">
        <v>331</v>
      </c>
      <c r="B8" s="114"/>
      <c r="C8" s="114"/>
      <c r="D8" s="114"/>
      <c r="E8" s="114"/>
      <c r="F8" s="114"/>
      <c r="G8" s="114"/>
      <c r="H8" s="114"/>
      <c r="I8" s="114"/>
      <c r="J8" s="114"/>
      <c r="K8" s="114"/>
      <c r="L8" s="114"/>
      <c r="M8" s="114"/>
      <c r="N8" s="114"/>
      <c r="O8" s="114"/>
      <c r="P8" s="114"/>
      <c r="Q8" s="114"/>
      <c r="R8" s="114"/>
      <c r="S8" s="114"/>
      <c r="T8" s="114"/>
      <c r="U8" s="114"/>
      <c r="V8" s="114"/>
      <c r="W8" s="114"/>
      <c r="Z8" s="3" t="s">
        <v>353</v>
      </c>
      <c r="AA8" s="6" t="s">
        <v>413</v>
      </c>
    </row>
    <row r="9" spans="1:34" ht="12.75" customHeight="1" x14ac:dyDescent="0.2">
      <c r="A9" s="96" t="s">
        <v>175</v>
      </c>
      <c r="B9" s="96"/>
      <c r="C9" s="96"/>
      <c r="D9" s="96"/>
      <c r="E9" s="96"/>
      <c r="F9" s="96"/>
      <c r="G9" s="96"/>
      <c r="H9" s="96"/>
      <c r="I9" s="96"/>
      <c r="J9" s="96"/>
      <c r="K9" s="96"/>
      <c r="L9" s="96"/>
      <c r="M9" s="96"/>
      <c r="N9" s="96"/>
      <c r="O9" s="96"/>
      <c r="P9" s="96"/>
      <c r="Q9" s="96"/>
      <c r="R9" s="96"/>
      <c r="S9" s="96"/>
      <c r="T9" s="96"/>
      <c r="U9" s="96"/>
      <c r="V9" s="96"/>
      <c r="W9" s="96"/>
      <c r="Z9" s="3" t="s">
        <v>354</v>
      </c>
      <c r="AA9" s="6" t="s">
        <v>416</v>
      </c>
    </row>
    <row r="10" spans="1:34" ht="12.75" customHeight="1" x14ac:dyDescent="0.2">
      <c r="A10" s="56"/>
      <c r="B10" s="34"/>
      <c r="C10" s="39"/>
      <c r="D10" s="69"/>
      <c r="E10" s="34"/>
      <c r="F10" s="34"/>
      <c r="G10" s="34"/>
      <c r="H10" s="34"/>
      <c r="I10" s="34"/>
      <c r="J10" s="34"/>
      <c r="K10" s="34"/>
      <c r="L10" s="34"/>
      <c r="M10" s="34"/>
      <c r="N10" s="34"/>
      <c r="O10" s="34"/>
      <c r="P10" s="34"/>
      <c r="Q10" s="34"/>
      <c r="R10" s="34"/>
      <c r="S10" s="34"/>
      <c r="T10" s="34"/>
      <c r="U10" s="34"/>
      <c r="V10" s="34"/>
      <c r="W10" s="34"/>
      <c r="Z10" s="3" t="s">
        <v>48</v>
      </c>
      <c r="AA10" s="6">
        <v>307190</v>
      </c>
      <c r="AD10" s="11">
        <f>DATE(YEAR(AA15)+4,MONTH(AA15),DAY(AA15)-1)</f>
        <v>45639</v>
      </c>
    </row>
    <row r="11" spans="1:34" ht="12.75" customHeight="1" x14ac:dyDescent="0.2">
      <c r="A11" s="96" t="s">
        <v>134</v>
      </c>
      <c r="B11" s="96"/>
      <c r="C11" s="96"/>
      <c r="D11" s="96"/>
      <c r="E11" s="96"/>
      <c r="F11" s="96"/>
      <c r="G11" s="96"/>
      <c r="H11" s="96"/>
      <c r="I11" s="96"/>
      <c r="J11" s="96"/>
      <c r="K11" s="96"/>
      <c r="L11" s="96"/>
      <c r="M11" s="96"/>
      <c r="N11" s="96"/>
      <c r="O11" s="96"/>
      <c r="P11" s="96"/>
      <c r="Q11" s="96"/>
      <c r="R11" s="96"/>
      <c r="S11" s="96"/>
      <c r="T11" s="96"/>
      <c r="U11" s="96"/>
      <c r="V11" s="96"/>
      <c r="W11" s="96"/>
      <c r="Z11" s="3" t="s">
        <v>49</v>
      </c>
      <c r="AA11" s="6"/>
      <c r="AC11" s="7" t="s">
        <v>55</v>
      </c>
    </row>
    <row r="12" spans="1:34" ht="12.75" customHeight="1" x14ac:dyDescent="0.2">
      <c r="A12" s="56"/>
      <c r="B12" s="34"/>
      <c r="C12" s="34"/>
      <c r="D12" s="34"/>
      <c r="E12" s="34"/>
      <c r="F12" s="34"/>
      <c r="G12" s="34"/>
      <c r="H12" s="34"/>
      <c r="I12" s="34"/>
      <c r="J12" s="34"/>
      <c r="K12" s="34"/>
      <c r="L12" s="34"/>
      <c r="M12" s="34"/>
      <c r="N12" s="34"/>
      <c r="O12" s="34"/>
      <c r="P12" s="34"/>
      <c r="Q12" s="34"/>
      <c r="R12" s="34"/>
      <c r="S12" s="34"/>
      <c r="T12" s="34"/>
      <c r="U12" s="34"/>
      <c r="V12" s="34"/>
      <c r="W12" s="34"/>
      <c r="Z12" s="3" t="s">
        <v>174</v>
      </c>
      <c r="AA12" s="24">
        <v>44456</v>
      </c>
    </row>
    <row r="13" spans="1:34" ht="12.75" customHeight="1" x14ac:dyDescent="0.2">
      <c r="A13" s="121" t="s">
        <v>417</v>
      </c>
      <c r="B13" s="121"/>
      <c r="C13" s="121"/>
      <c r="D13" s="121"/>
      <c r="E13" s="121"/>
      <c r="F13" s="121"/>
      <c r="G13" s="121"/>
      <c r="H13" s="121"/>
      <c r="I13" s="121"/>
      <c r="J13" s="121"/>
      <c r="K13" s="121"/>
      <c r="L13" s="121"/>
      <c r="M13" s="121"/>
      <c r="N13" s="121"/>
      <c r="O13" s="121"/>
      <c r="P13" s="121"/>
      <c r="Q13" s="121"/>
      <c r="R13" s="121"/>
      <c r="S13" s="121"/>
      <c r="T13" s="121"/>
      <c r="U13" s="121"/>
      <c r="V13" s="121"/>
      <c r="W13" s="121"/>
      <c r="Z13" s="3" t="s">
        <v>355</v>
      </c>
      <c r="AA13" s="6">
        <v>4</v>
      </c>
      <c r="AC13" s="3" t="s">
        <v>56</v>
      </c>
      <c r="AD13" s="8">
        <f>S46</f>
        <v>797.12000000000012</v>
      </c>
    </row>
    <row r="14" spans="1:34" ht="12.75" customHeight="1" x14ac:dyDescent="0.2">
      <c r="A14" s="121" t="s">
        <v>418</v>
      </c>
      <c r="B14" s="121"/>
      <c r="C14" s="121"/>
      <c r="D14" s="121"/>
      <c r="E14" s="121"/>
      <c r="F14" s="121"/>
      <c r="G14" s="121"/>
      <c r="H14" s="121"/>
      <c r="I14" s="121"/>
      <c r="J14" s="121"/>
      <c r="K14" s="121"/>
      <c r="L14" s="121"/>
      <c r="M14" s="121"/>
      <c r="N14" s="121"/>
      <c r="O14" s="121"/>
      <c r="P14" s="121"/>
      <c r="Q14" s="121"/>
      <c r="R14" s="121"/>
      <c r="S14" s="121"/>
      <c r="T14" s="121"/>
      <c r="U14" s="121"/>
      <c r="V14" s="121"/>
      <c r="W14" s="121"/>
      <c r="Z14" s="3" t="s">
        <v>356</v>
      </c>
      <c r="AA14" s="79" t="s">
        <v>371</v>
      </c>
      <c r="AC14" s="9" t="s">
        <v>57</v>
      </c>
      <c r="AD14" s="10">
        <f>(DATE(YEAR(AA6),12,31)-AA6+1)</f>
        <v>92</v>
      </c>
    </row>
    <row r="15" spans="1:34" ht="12.75" customHeight="1" x14ac:dyDescent="0.2">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Z15" s="3" t="s">
        <v>357</v>
      </c>
      <c r="AA15" s="24">
        <v>44179</v>
      </c>
      <c r="AC15" s="16" t="s">
        <v>58</v>
      </c>
      <c r="AD15" s="2">
        <f>IF(OR(MONTH(AA6)&gt;=3,1-DATE(YEAR(AA6),1,1)+DATE(YEAR(AA6),12,31)=365),365,366)</f>
        <v>365</v>
      </c>
    </row>
    <row r="16" spans="1:34" ht="12.75" customHeight="1" x14ac:dyDescent="0.2">
      <c r="A16" s="114" t="str">
        <f>Z10&amp;AA10&amp;"/ "&amp;Z11&amp;AA11</f>
        <v xml:space="preserve">IČO: 307190/ DIČ: </v>
      </c>
      <c r="B16" s="114"/>
      <c r="C16" s="114"/>
      <c r="D16" s="114"/>
      <c r="E16" s="114"/>
      <c r="F16" s="114"/>
      <c r="G16" s="114"/>
      <c r="H16" s="114"/>
      <c r="I16" s="114"/>
      <c r="J16" s="114"/>
      <c r="K16" s="114"/>
      <c r="L16" s="114"/>
      <c r="M16" s="114"/>
      <c r="N16" s="114"/>
      <c r="O16" s="114"/>
      <c r="P16" s="114"/>
      <c r="Q16" s="114"/>
      <c r="R16" s="114"/>
      <c r="S16" s="114"/>
      <c r="T16" s="114"/>
      <c r="U16" s="114"/>
      <c r="V16" s="114"/>
      <c r="W16" s="114"/>
      <c r="AC16" s="3" t="s">
        <v>59</v>
      </c>
      <c r="AD16" s="2">
        <f>ROUND(AD13/AD15*AD14,2)</f>
        <v>200.92</v>
      </c>
    </row>
    <row r="17" spans="1:30" ht="13.5" x14ac:dyDescent="0.2">
      <c r="A17" s="96" t="s">
        <v>78</v>
      </c>
      <c r="B17" s="96"/>
      <c r="C17" s="96"/>
      <c r="D17" s="96"/>
      <c r="E17" s="96"/>
      <c r="F17" s="96"/>
      <c r="G17" s="96"/>
      <c r="H17" s="96"/>
      <c r="I17" s="96"/>
      <c r="J17" s="96"/>
      <c r="K17" s="96"/>
      <c r="L17" s="96"/>
      <c r="M17" s="96"/>
      <c r="N17" s="96"/>
      <c r="O17" s="96"/>
      <c r="P17" s="96"/>
      <c r="Q17" s="96"/>
      <c r="R17" s="96"/>
      <c r="S17" s="96"/>
      <c r="T17" s="96"/>
      <c r="U17" s="96"/>
      <c r="V17" s="96"/>
      <c r="W17" s="96"/>
      <c r="AC17" s="3" t="s">
        <v>60</v>
      </c>
      <c r="AD17" s="2">
        <f>IF(AND(AA13=4,AA6&lt;DATE(YEAR(AA6),4,1)),4,IF(AND(AA13=4,AA6&lt;DATE(YEAR(AA6),7,1)),3,IF(OR(AND(AA13=4,AA6&lt;DATE(YEAR(AA6),10,1)),AND(AA13=2,AA6&lt;DATE(YEAR(AA6),7,1))),2,1)))-1</f>
        <v>0</v>
      </c>
    </row>
    <row r="18" spans="1:30" ht="13.5" x14ac:dyDescent="0.2">
      <c r="A18" s="96" t="s">
        <v>330</v>
      </c>
      <c r="B18" s="96"/>
      <c r="C18" s="96"/>
      <c r="D18" s="96"/>
      <c r="E18" s="96"/>
      <c r="F18" s="96"/>
      <c r="G18" s="96"/>
      <c r="H18" s="96"/>
      <c r="I18" s="96"/>
      <c r="J18" s="96"/>
      <c r="K18" s="96"/>
      <c r="L18" s="96"/>
      <c r="M18" s="96"/>
      <c r="N18" s="96"/>
      <c r="O18" s="96"/>
      <c r="P18" s="96"/>
      <c r="Q18" s="96"/>
      <c r="R18" s="96"/>
      <c r="S18" s="96"/>
      <c r="T18" s="96"/>
      <c r="U18" s="96"/>
      <c r="V18" s="96"/>
      <c r="W18" s="96"/>
      <c r="AD18" s="17">
        <f>ROUND(AD16-AD17*IF(AA13=4,G57,G63),2)</f>
        <v>200.92</v>
      </c>
    </row>
    <row r="19" spans="1:30" ht="13.5" x14ac:dyDescent="0.2">
      <c r="A19" s="56"/>
      <c r="B19" s="70"/>
      <c r="C19" s="70"/>
      <c r="D19" s="70"/>
      <c r="E19" s="70"/>
      <c r="F19" s="70"/>
      <c r="G19" s="70"/>
      <c r="H19" s="70"/>
      <c r="I19" s="70"/>
      <c r="J19" s="70"/>
      <c r="K19" s="70"/>
      <c r="L19" s="70"/>
      <c r="M19" s="70"/>
      <c r="N19" s="70"/>
      <c r="O19" s="70"/>
      <c r="P19" s="70"/>
      <c r="Q19" s="70"/>
      <c r="R19" s="70"/>
      <c r="S19" s="70"/>
      <c r="T19" s="70"/>
      <c r="U19" s="70"/>
      <c r="V19" s="70"/>
      <c r="W19" s="70"/>
    </row>
    <row r="20" spans="1:30" ht="12.75" customHeight="1" x14ac:dyDescent="0.2">
      <c r="A20" s="109" t="s">
        <v>132</v>
      </c>
      <c r="B20" s="109"/>
      <c r="C20" s="109"/>
      <c r="D20" s="109"/>
      <c r="E20" s="109"/>
      <c r="F20" s="109"/>
      <c r="G20" s="109"/>
      <c r="H20" s="109"/>
      <c r="I20" s="109"/>
      <c r="J20" s="109"/>
      <c r="K20" s="109"/>
      <c r="L20" s="109"/>
      <c r="M20" s="109"/>
      <c r="N20" s="109"/>
      <c r="O20" s="109"/>
      <c r="P20" s="109"/>
      <c r="Q20" s="109"/>
      <c r="R20" s="109"/>
      <c r="S20" s="109"/>
      <c r="T20" s="109"/>
      <c r="U20" s="109"/>
      <c r="V20" s="109"/>
      <c r="W20" s="109"/>
    </row>
    <row r="21" spans="1:30" ht="12.75" customHeight="1" x14ac:dyDescent="0.2">
      <c r="A21" s="56"/>
      <c r="B21" s="34"/>
      <c r="C21" s="34"/>
      <c r="D21" s="34"/>
      <c r="E21" s="34"/>
      <c r="F21" s="34"/>
      <c r="G21" s="34"/>
      <c r="H21" s="34"/>
      <c r="I21" s="34"/>
      <c r="J21" s="34"/>
      <c r="K21" s="34"/>
      <c r="L21" s="34"/>
      <c r="M21" s="34"/>
      <c r="N21" s="34"/>
      <c r="O21" s="34"/>
      <c r="P21" s="34"/>
      <c r="Q21" s="34"/>
      <c r="R21" s="34"/>
      <c r="S21" s="34"/>
      <c r="T21" s="34"/>
      <c r="U21" s="34"/>
      <c r="V21" s="34"/>
      <c r="W21" s="34"/>
      <c r="AB21" s="2">
        <v>0</v>
      </c>
      <c r="AC21" s="11">
        <f>DATE(YEAR(AA6),12,31)</f>
        <v>44561</v>
      </c>
    </row>
    <row r="22" spans="1:30" ht="97.5" customHeight="1" x14ac:dyDescent="0.2">
      <c r="A22" s="98" t="str">
        <f>"podľa § 788 a nasledujúcich zákona č. 40/1964 Zb. Občianskeho zákonníka v znení neskorších predpisov (ďalej len ´OZ´) a Rámcovej dohody č. "&amp;AA14&amp;" uzavretej medzi Regionálnym združením miest a obcí - Požitavský región, Dolnohronským regionálnym združením a Union poisťovňou a. s. zo dňa "&amp;TEXT(AA15,"dd.mm.yyyy")&amp;" a v súlade s ustanoveniami zákona č. 343/2015 Z.z. o verejnom obstarávaní  a o zmene a doplnení niektorých zákonov v znení neskorších predpisov  túto poistnú zmluvu o poistení majetku a zodpovednosti za škodu 
(ďalej len ´zmluva´)."</f>
        <v>podľa § 788 a nasledujúcich zákona č. 40/1964 Zb. Občianskeho zákonníka v znení neskorších predpisov (ďalej len ´OZ´) a Rámcovej dohody č. 2020/04 uzavretej medzi Regionálnym združením miest a obcí - Požitavský región, Dolnohronským regionálnym združením a Union poisťovňou a. s. zo dňa 14.12.2020 a v súlade s ustanoveniami zákona č. 343/2015 Z.z. o verejnom obstarávaní  a o zmene a doplnení niektorých zákonov v znení neskorších predpisov  túto poistnú zmluvu o poistení majetku a zodpovednosti za škodu 
(ďalej len ´zmluva´).</v>
      </c>
      <c r="B22" s="98"/>
      <c r="C22" s="98"/>
      <c r="D22" s="98"/>
      <c r="E22" s="98"/>
      <c r="F22" s="98"/>
      <c r="G22" s="98"/>
      <c r="H22" s="98"/>
      <c r="I22" s="98"/>
      <c r="J22" s="98"/>
      <c r="K22" s="98"/>
      <c r="L22" s="98"/>
      <c r="M22" s="98"/>
      <c r="N22" s="98"/>
      <c r="O22" s="98"/>
      <c r="P22" s="98"/>
      <c r="Q22" s="98"/>
      <c r="R22" s="98"/>
      <c r="S22" s="98"/>
      <c r="T22" s="98"/>
      <c r="U22" s="98"/>
      <c r="V22" s="98"/>
      <c r="W22" s="98"/>
      <c r="AB22" s="2">
        <v>1</v>
      </c>
      <c r="AC22" s="11">
        <f>DATE(YEAR(AA6),9,30)</f>
        <v>44469</v>
      </c>
    </row>
    <row r="23" spans="1:30" ht="13.5" x14ac:dyDescent="0.2">
      <c r="A23" s="54"/>
      <c r="B23" s="53"/>
      <c r="C23" s="53"/>
      <c r="D23" s="53"/>
      <c r="E23" s="53"/>
      <c r="F23" s="53"/>
      <c r="G23" s="53"/>
      <c r="H23" s="53"/>
      <c r="I23" s="53"/>
      <c r="J23" s="53"/>
      <c r="K23" s="53"/>
      <c r="L23" s="53"/>
      <c r="M23" s="53"/>
      <c r="N23" s="53"/>
      <c r="O23" s="53"/>
      <c r="P23" s="53"/>
      <c r="Q23" s="53"/>
      <c r="R23" s="53"/>
      <c r="S23" s="53"/>
      <c r="T23" s="53"/>
      <c r="U23" s="53"/>
      <c r="V23" s="53"/>
      <c r="W23" s="53"/>
      <c r="AC23" s="11"/>
    </row>
    <row r="24" spans="1:30" ht="13.5" x14ac:dyDescent="0.2">
      <c r="A24" s="60" t="s">
        <v>343</v>
      </c>
      <c r="B24" s="34"/>
      <c r="C24" s="34"/>
      <c r="D24" s="53"/>
      <c r="E24" s="34"/>
      <c r="F24" s="53"/>
      <c r="G24" s="33" t="str">
        <f>"od "&amp;TEXT(AA6,"dd.mm.yyyy")&amp;" (00:00 hod)"</f>
        <v>od 01.10.2021 (00:00 hod)</v>
      </c>
      <c r="H24" s="53"/>
      <c r="I24" s="53"/>
      <c r="J24" s="53"/>
      <c r="K24" s="53"/>
      <c r="L24" s="53"/>
      <c r="M24" s="53"/>
      <c r="N24" s="53"/>
      <c r="O24" s="53"/>
      <c r="P24" s="53"/>
      <c r="Q24" s="53"/>
      <c r="R24" s="53"/>
      <c r="S24" s="53"/>
      <c r="T24" s="53"/>
      <c r="U24" s="53"/>
      <c r="V24" s="53"/>
      <c r="W24" s="53"/>
      <c r="AB24" s="2">
        <v>2</v>
      </c>
      <c r="AC24" s="11">
        <f>DATE(YEAR(AA6),6,30)</f>
        <v>44377</v>
      </c>
    </row>
    <row r="25" spans="1:30" ht="28.5" customHeight="1" x14ac:dyDescent="0.2">
      <c r="A25" s="60"/>
      <c r="B25" s="34"/>
      <c r="C25" s="34"/>
      <c r="D25" s="53"/>
      <c r="E25" s="34"/>
      <c r="F25" s="53"/>
      <c r="G25" s="98" t="str">
        <f>"nie však skôr ako dňom nasledujúcim po dni jej zverejnenia na webovom sídle poistníka, na dobu určitú do "&amp;TEXT(AD10,"dd.mm.yyyy")</f>
        <v>nie však skôr ako dňom nasledujúcim po dni jej zverejnenia na webovom sídle poistníka, na dobu určitú do 13.12.2024</v>
      </c>
      <c r="H25" s="97"/>
      <c r="I25" s="97"/>
      <c r="J25" s="97"/>
      <c r="K25" s="97"/>
      <c r="L25" s="97"/>
      <c r="M25" s="97"/>
      <c r="N25" s="97"/>
      <c r="O25" s="97"/>
      <c r="P25" s="97"/>
      <c r="Q25" s="97"/>
      <c r="R25" s="97"/>
      <c r="S25" s="97"/>
      <c r="T25" s="97"/>
      <c r="U25" s="97"/>
      <c r="V25" s="97"/>
      <c r="W25" s="97"/>
      <c r="Z25" s="27"/>
      <c r="AB25" s="2">
        <v>3</v>
      </c>
      <c r="AC25" s="11">
        <f>DATE(YEAR(AA6),3,31)</f>
        <v>44286</v>
      </c>
    </row>
    <row r="26" spans="1:30" ht="13.5" x14ac:dyDescent="0.2">
      <c r="A26" s="60"/>
      <c r="B26" s="34"/>
      <c r="C26" s="33"/>
      <c r="D26" s="53"/>
      <c r="E26" s="53"/>
      <c r="F26" s="53"/>
      <c r="G26" s="53"/>
      <c r="H26" s="53"/>
      <c r="I26" s="53"/>
      <c r="J26" s="53"/>
      <c r="K26" s="53"/>
      <c r="L26" s="53"/>
      <c r="M26" s="53"/>
      <c r="N26" s="53"/>
      <c r="O26" s="53"/>
      <c r="P26" s="53"/>
      <c r="Q26" s="53"/>
      <c r="R26" s="53"/>
      <c r="S26" s="53"/>
      <c r="T26" s="53"/>
      <c r="U26" s="53"/>
      <c r="V26" s="53"/>
      <c r="W26" s="53"/>
      <c r="Z26" s="27"/>
    </row>
    <row r="27" spans="1:30" ht="13.5" x14ac:dyDescent="0.2">
      <c r="A27" s="60" t="s">
        <v>332</v>
      </c>
      <c r="B27" s="34"/>
      <c r="C27" s="34"/>
      <c r="D27" s="34"/>
      <c r="E27" s="34"/>
      <c r="F27" s="34"/>
      <c r="G27" s="34"/>
      <c r="H27" s="34"/>
      <c r="I27" s="34"/>
      <c r="J27" s="34"/>
      <c r="K27" s="34"/>
      <c r="L27" s="34"/>
      <c r="M27" s="34"/>
      <c r="N27" s="34"/>
      <c r="O27" s="34"/>
      <c r="P27" s="34"/>
      <c r="Q27" s="34"/>
      <c r="R27" s="34"/>
      <c r="S27" s="34"/>
      <c r="T27" s="34"/>
      <c r="U27" s="34"/>
      <c r="V27" s="34"/>
      <c r="W27" s="34"/>
      <c r="Z27" s="27"/>
      <c r="AB27" s="2">
        <v>0</v>
      </c>
      <c r="AC27" s="11">
        <f>DATE(YEAR(AA6),12,31)</f>
        <v>44561</v>
      </c>
    </row>
    <row r="28" spans="1:30" ht="12.75" customHeight="1" x14ac:dyDescent="0.2">
      <c r="A28" s="54" t="s">
        <v>169</v>
      </c>
      <c r="B28" s="98" t="s">
        <v>208</v>
      </c>
      <c r="C28" s="98"/>
      <c r="D28" s="98"/>
      <c r="E28" s="98"/>
      <c r="F28" s="98"/>
      <c r="G28" s="98"/>
      <c r="H28" s="98"/>
      <c r="I28" s="98"/>
      <c r="J28" s="98"/>
      <c r="K28" s="98"/>
      <c r="L28" s="98"/>
      <c r="M28" s="98"/>
      <c r="N28" s="98"/>
      <c r="O28" s="98"/>
      <c r="P28" s="98"/>
      <c r="Q28" s="98"/>
      <c r="R28" s="98"/>
      <c r="S28" s="98"/>
      <c r="T28" s="98"/>
      <c r="U28" s="98"/>
      <c r="V28" s="98"/>
      <c r="W28" s="98"/>
      <c r="Z28" s="25"/>
      <c r="AA28" s="25"/>
      <c r="AB28" s="2">
        <v>1</v>
      </c>
      <c r="AC28" s="11">
        <f>DATE(YEAR(AA6),6,30)</f>
        <v>44377</v>
      </c>
    </row>
    <row r="29" spans="1:30" ht="12.75" customHeight="1" x14ac:dyDescent="0.2">
      <c r="A29" s="54" t="s">
        <v>169</v>
      </c>
      <c r="B29" s="98" t="s">
        <v>209</v>
      </c>
      <c r="C29" s="98"/>
      <c r="D29" s="98"/>
      <c r="E29" s="98"/>
      <c r="F29" s="98"/>
      <c r="G29" s="98"/>
      <c r="H29" s="98"/>
      <c r="I29" s="98"/>
      <c r="J29" s="98"/>
      <c r="K29" s="98"/>
      <c r="L29" s="98"/>
      <c r="M29" s="98"/>
      <c r="N29" s="98"/>
      <c r="O29" s="98"/>
      <c r="P29" s="98"/>
      <c r="Q29" s="98"/>
      <c r="R29" s="98"/>
      <c r="S29" s="98"/>
      <c r="T29" s="98"/>
      <c r="U29" s="98"/>
      <c r="V29" s="98"/>
      <c r="W29" s="98"/>
      <c r="Z29" s="25"/>
      <c r="AA29" s="25"/>
    </row>
    <row r="30" spans="1:30" ht="26.25" customHeight="1" x14ac:dyDescent="0.2">
      <c r="A30" s="54" t="s">
        <v>169</v>
      </c>
      <c r="B30" s="98" t="s">
        <v>210</v>
      </c>
      <c r="C30" s="98"/>
      <c r="D30" s="98"/>
      <c r="E30" s="98"/>
      <c r="F30" s="98"/>
      <c r="G30" s="98"/>
      <c r="H30" s="98"/>
      <c r="I30" s="98"/>
      <c r="J30" s="98"/>
      <c r="K30" s="98"/>
      <c r="L30" s="98"/>
      <c r="M30" s="98"/>
      <c r="N30" s="98"/>
      <c r="O30" s="98"/>
      <c r="P30" s="98"/>
      <c r="Q30" s="98"/>
      <c r="R30" s="98"/>
      <c r="S30" s="98"/>
      <c r="T30" s="98"/>
      <c r="U30" s="98"/>
      <c r="V30" s="98"/>
      <c r="W30" s="98"/>
    </row>
    <row r="31" spans="1:30" ht="13.5" x14ac:dyDescent="0.2">
      <c r="A31" s="54" t="s">
        <v>169</v>
      </c>
      <c r="B31" s="98" t="s">
        <v>211</v>
      </c>
      <c r="C31" s="98"/>
      <c r="D31" s="98"/>
      <c r="E31" s="98"/>
      <c r="F31" s="98"/>
      <c r="G31" s="98"/>
      <c r="H31" s="98"/>
      <c r="I31" s="98"/>
      <c r="J31" s="98"/>
      <c r="K31" s="98"/>
      <c r="L31" s="98"/>
      <c r="M31" s="98"/>
      <c r="N31" s="98"/>
      <c r="O31" s="98"/>
      <c r="P31" s="98"/>
      <c r="Q31" s="98"/>
      <c r="R31" s="98"/>
      <c r="S31" s="98"/>
      <c r="T31" s="98"/>
      <c r="U31" s="98"/>
      <c r="V31" s="98"/>
      <c r="W31" s="98"/>
      <c r="AC31" s="28" t="str">
        <f>"Číslo poistnej zmluvy"</f>
        <v>Číslo poistnej zmluvy</v>
      </c>
    </row>
    <row r="32" spans="1:30" ht="13.5" x14ac:dyDescent="0.2">
      <c r="A32" s="54" t="s">
        <v>169</v>
      </c>
      <c r="B32" s="98" t="s">
        <v>212</v>
      </c>
      <c r="C32" s="98"/>
      <c r="D32" s="98"/>
      <c r="E32" s="98"/>
      <c r="F32" s="98"/>
      <c r="G32" s="98"/>
      <c r="H32" s="98"/>
      <c r="I32" s="98"/>
      <c r="J32" s="98"/>
      <c r="K32" s="98"/>
      <c r="L32" s="98"/>
      <c r="M32" s="98"/>
      <c r="N32" s="98"/>
      <c r="O32" s="98"/>
      <c r="P32" s="98"/>
      <c r="Q32" s="98"/>
      <c r="R32" s="98"/>
      <c r="S32" s="98"/>
      <c r="T32" s="98"/>
      <c r="U32" s="98"/>
      <c r="V32" s="98"/>
      <c r="W32" s="98"/>
      <c r="AC32" s="28" t="str">
        <f>" "&amp;LEFT(AA5,2)&amp;"-4"&amp;RIGHT(AA5,LEN(AA5)-5)</f>
        <v xml:space="preserve"> 11-416323</v>
      </c>
    </row>
    <row r="33" spans="1:27" ht="13.5" hidden="1" x14ac:dyDescent="0.2">
      <c r="A33" s="54" t="s">
        <v>169</v>
      </c>
      <c r="B33" s="98" t="str">
        <f>"Rámcová dohoda RD č. "&amp;AA14</f>
        <v>Rámcová dohoda RD č. 2020/04</v>
      </c>
      <c r="C33" s="98"/>
      <c r="D33" s="98"/>
      <c r="E33" s="98"/>
      <c r="F33" s="98"/>
      <c r="G33" s="98"/>
      <c r="H33" s="98"/>
      <c r="I33" s="98"/>
      <c r="J33" s="98"/>
      <c r="K33" s="98"/>
      <c r="L33" s="98"/>
      <c r="M33" s="98"/>
      <c r="N33" s="98"/>
      <c r="O33" s="98"/>
      <c r="P33" s="98"/>
      <c r="Q33" s="98"/>
      <c r="R33" s="98"/>
      <c r="S33" s="98"/>
      <c r="T33" s="98"/>
      <c r="U33" s="98"/>
      <c r="V33" s="98"/>
      <c r="W33" s="98"/>
    </row>
    <row r="34" spans="1:27" ht="28.5" customHeight="1" x14ac:dyDescent="0.2">
      <c r="A34" s="98" t="str">
        <f>"ďalej tiež prílohy a vložky, ktoré upravujú jednotlivé druhy poistenia, na ktorých sa zmluvné strany v tejto poistnej zmluve Rámcovej dohode č. "&amp;AA14&amp;" zo dňa "&amp;TEXT(AA15,"dd.mm.yyyy")&amp; " dohodli."</f>
        <v>ďalej tiež prílohy a vložky, ktoré upravujú jednotlivé druhy poistenia, na ktorých sa zmluvné strany v tejto poistnej zmluve Rámcovej dohode č. 2020/04 zo dňa 14.12.2020 dohodli.</v>
      </c>
      <c r="B34" s="98"/>
      <c r="C34" s="98"/>
      <c r="D34" s="98"/>
      <c r="E34" s="98"/>
      <c r="F34" s="98"/>
      <c r="G34" s="98"/>
      <c r="H34" s="98"/>
      <c r="I34" s="98"/>
      <c r="J34" s="98"/>
      <c r="K34" s="98"/>
      <c r="L34" s="98"/>
      <c r="M34" s="98"/>
      <c r="N34" s="98"/>
      <c r="O34" s="98"/>
      <c r="P34" s="98"/>
      <c r="Q34" s="98"/>
      <c r="R34" s="98"/>
      <c r="S34" s="98"/>
      <c r="T34" s="98"/>
      <c r="U34" s="98"/>
      <c r="V34" s="98"/>
      <c r="W34" s="98"/>
    </row>
    <row r="35" spans="1:27" ht="15" customHeight="1" x14ac:dyDescent="0.2">
      <c r="A35" s="56"/>
      <c r="B35" s="34"/>
      <c r="C35" s="34"/>
      <c r="D35" s="34"/>
      <c r="E35" s="34"/>
      <c r="F35" s="34"/>
      <c r="G35" s="34"/>
      <c r="H35" s="34"/>
      <c r="I35" s="34"/>
      <c r="J35" s="34"/>
      <c r="K35" s="34"/>
      <c r="L35" s="34"/>
      <c r="M35" s="34"/>
      <c r="N35" s="34"/>
      <c r="O35" s="34"/>
      <c r="P35" s="34"/>
      <c r="Q35" s="34"/>
      <c r="R35" s="34"/>
      <c r="S35" s="34"/>
      <c r="T35" s="34"/>
      <c r="U35" s="34"/>
      <c r="V35" s="34"/>
      <c r="W35" s="34"/>
    </row>
    <row r="36" spans="1:27" ht="15" customHeight="1" x14ac:dyDescent="0.2">
      <c r="A36" s="109" t="s">
        <v>291</v>
      </c>
      <c r="B36" s="109"/>
      <c r="C36" s="109"/>
      <c r="D36" s="109"/>
      <c r="E36" s="109"/>
      <c r="F36" s="109"/>
      <c r="G36" s="109"/>
      <c r="H36" s="109"/>
      <c r="I36" s="109"/>
      <c r="J36" s="109"/>
      <c r="K36" s="109"/>
      <c r="L36" s="109"/>
      <c r="M36" s="109"/>
      <c r="N36" s="109"/>
      <c r="O36" s="109"/>
      <c r="P36" s="109"/>
      <c r="Q36" s="109"/>
      <c r="R36" s="109"/>
      <c r="S36" s="109"/>
      <c r="T36" s="109"/>
      <c r="U36" s="109"/>
      <c r="V36" s="109"/>
      <c r="W36" s="109"/>
      <c r="Z36" s="13"/>
      <c r="AA36" s="13"/>
    </row>
    <row r="37" spans="1:27" ht="15" customHeight="1" x14ac:dyDescent="0.2">
      <c r="A37" s="109" t="s">
        <v>292</v>
      </c>
      <c r="B37" s="109"/>
      <c r="C37" s="109"/>
      <c r="D37" s="109"/>
      <c r="E37" s="109"/>
      <c r="F37" s="109"/>
      <c r="G37" s="109"/>
      <c r="H37" s="109"/>
      <c r="I37" s="109"/>
      <c r="J37" s="109"/>
      <c r="K37" s="109"/>
      <c r="L37" s="109"/>
      <c r="M37" s="109"/>
      <c r="N37" s="109"/>
      <c r="O37" s="109"/>
      <c r="P37" s="109"/>
      <c r="Q37" s="109"/>
      <c r="R37" s="109"/>
      <c r="S37" s="109"/>
      <c r="T37" s="109"/>
      <c r="U37" s="109"/>
      <c r="V37" s="109"/>
      <c r="W37" s="109"/>
      <c r="Z37" s="13"/>
      <c r="AA37" s="13"/>
    </row>
    <row r="38" spans="1:27" ht="13.5" x14ac:dyDescent="0.2">
      <c r="A38" s="112" t="s">
        <v>293</v>
      </c>
      <c r="B38" s="112"/>
      <c r="C38" s="112"/>
      <c r="D38" s="112"/>
      <c r="E38" s="112"/>
      <c r="F38" s="112"/>
      <c r="G38" s="112"/>
      <c r="H38" s="112"/>
      <c r="I38" s="112"/>
      <c r="J38" s="112"/>
      <c r="K38" s="112"/>
      <c r="L38" s="112"/>
      <c r="M38" s="112"/>
      <c r="N38" s="112"/>
      <c r="O38" s="112"/>
      <c r="P38" s="112"/>
      <c r="Q38" s="112"/>
      <c r="R38" s="112"/>
      <c r="S38" s="112"/>
      <c r="T38" s="112"/>
      <c r="U38" s="112"/>
      <c r="V38" s="112"/>
      <c r="W38" s="112"/>
      <c r="X38" s="13"/>
      <c r="Z38" s="13"/>
      <c r="AA38" s="13"/>
    </row>
    <row r="39" spans="1:27" ht="14.25" customHeight="1" x14ac:dyDescent="0.2">
      <c r="A39" s="110" t="s">
        <v>25</v>
      </c>
      <c r="B39" s="110"/>
      <c r="C39" s="110" t="s">
        <v>26</v>
      </c>
      <c r="D39" s="110"/>
      <c r="E39" s="110"/>
      <c r="F39" s="110"/>
      <c r="G39" s="110"/>
      <c r="H39" s="110"/>
      <c r="I39" s="110"/>
      <c r="J39" s="110"/>
      <c r="K39" s="110"/>
      <c r="L39" s="116" t="s">
        <v>27</v>
      </c>
      <c r="M39" s="116"/>
      <c r="N39" s="110" t="s">
        <v>81</v>
      </c>
      <c r="O39" s="110"/>
      <c r="P39" s="110"/>
      <c r="Q39" s="110"/>
      <c r="R39" s="110"/>
      <c r="S39" s="110" t="s">
        <v>214</v>
      </c>
      <c r="T39" s="110"/>
      <c r="U39" s="110"/>
      <c r="V39" s="110"/>
      <c r="W39" s="110"/>
      <c r="X39" s="13"/>
      <c r="Z39" s="13"/>
      <c r="AA39" s="13"/>
    </row>
    <row r="40" spans="1:27" x14ac:dyDescent="0.2">
      <c r="A40" s="110"/>
      <c r="B40" s="110"/>
      <c r="C40" s="110"/>
      <c r="D40" s="110"/>
      <c r="E40" s="110"/>
      <c r="F40" s="110"/>
      <c r="G40" s="110"/>
      <c r="H40" s="110"/>
      <c r="I40" s="110"/>
      <c r="J40" s="110"/>
      <c r="K40" s="110"/>
      <c r="L40" s="116"/>
      <c r="M40" s="116"/>
      <c r="N40" s="110"/>
      <c r="O40" s="110"/>
      <c r="P40" s="110"/>
      <c r="Q40" s="110"/>
      <c r="R40" s="110"/>
      <c r="S40" s="110"/>
      <c r="T40" s="110"/>
      <c r="U40" s="110"/>
      <c r="V40" s="110"/>
      <c r="W40" s="110"/>
      <c r="X40" s="13"/>
      <c r="Z40" s="13"/>
      <c r="AA40" s="13"/>
    </row>
    <row r="41" spans="1:27" ht="13.5" x14ac:dyDescent="0.2">
      <c r="A41" s="120" t="s">
        <v>28</v>
      </c>
      <c r="B41" s="120"/>
      <c r="C41" s="122" t="s">
        <v>29</v>
      </c>
      <c r="D41" s="122"/>
      <c r="E41" s="122"/>
      <c r="F41" s="122"/>
      <c r="G41" s="122"/>
      <c r="H41" s="122"/>
      <c r="I41" s="122"/>
      <c r="J41" s="122"/>
      <c r="K41" s="122"/>
      <c r="L41" s="123" t="s">
        <v>30</v>
      </c>
      <c r="M41" s="123"/>
      <c r="N41" s="113">
        <f>SUM('vl.1 Zivel'!N53:R56)</f>
        <v>3661905.9099999997</v>
      </c>
      <c r="O41" s="113"/>
      <c r="P41" s="113"/>
      <c r="Q41" s="113"/>
      <c r="R41" s="113"/>
      <c r="S41" s="113">
        <f>'vl.1 Zivel'!S57</f>
        <v>585.88</v>
      </c>
      <c r="T41" s="113"/>
      <c r="U41" s="113"/>
      <c r="V41" s="113"/>
      <c r="W41" s="113"/>
      <c r="X41" s="14"/>
      <c r="Y41" s="13"/>
      <c r="Z41" s="13"/>
      <c r="AA41" s="13"/>
    </row>
    <row r="42" spans="1:27" s="13" customFormat="1" ht="12.75" customHeight="1" x14ac:dyDescent="0.2">
      <c r="A42" s="120" t="s">
        <v>31</v>
      </c>
      <c r="B42" s="120"/>
      <c r="C42" s="122" t="s">
        <v>32</v>
      </c>
      <c r="D42" s="122"/>
      <c r="E42" s="122"/>
      <c r="F42" s="122"/>
      <c r="G42" s="122"/>
      <c r="H42" s="122"/>
      <c r="I42" s="122"/>
      <c r="J42" s="122"/>
      <c r="K42" s="122"/>
      <c r="L42" s="123" t="s">
        <v>33</v>
      </c>
      <c r="M42" s="123"/>
      <c r="N42" s="113">
        <f>SUM('vl.2 Odcudzenie'!N62:R68)</f>
        <v>85900</v>
      </c>
      <c r="O42" s="113"/>
      <c r="P42" s="113"/>
      <c r="Q42" s="113"/>
      <c r="R42" s="113"/>
      <c r="S42" s="113">
        <f>'vl.2 Odcudzenie'!S69</f>
        <v>120.08</v>
      </c>
      <c r="T42" s="113"/>
      <c r="U42" s="113"/>
      <c r="V42" s="113"/>
      <c r="W42" s="113"/>
      <c r="Z42" s="2"/>
      <c r="AA42" s="2"/>
    </row>
    <row r="43" spans="1:27" s="13" customFormat="1" ht="12.75" customHeight="1" x14ac:dyDescent="0.2">
      <c r="A43" s="120" t="s">
        <v>34</v>
      </c>
      <c r="B43" s="120"/>
      <c r="C43" s="122" t="s">
        <v>173</v>
      </c>
      <c r="D43" s="122"/>
      <c r="E43" s="122"/>
      <c r="F43" s="122"/>
      <c r="G43" s="122"/>
      <c r="H43" s="122"/>
      <c r="I43" s="122"/>
      <c r="J43" s="122"/>
      <c r="K43" s="122"/>
      <c r="L43" s="123" t="s">
        <v>33</v>
      </c>
      <c r="M43" s="123"/>
      <c r="N43" s="113">
        <f>'vl.3 Elektronika a stroje'!N20</f>
        <v>1500</v>
      </c>
      <c r="O43" s="113"/>
      <c r="P43" s="113"/>
      <c r="Q43" s="113"/>
      <c r="R43" s="113"/>
      <c r="S43" s="113">
        <f>'vl.3 Elektronika a stroje'!S20</f>
        <v>3.2</v>
      </c>
      <c r="T43" s="113"/>
      <c r="U43" s="113"/>
      <c r="V43" s="113"/>
      <c r="W43" s="113"/>
      <c r="Z43" s="2"/>
      <c r="AA43" s="2"/>
    </row>
    <row r="44" spans="1:27" s="13" customFormat="1" ht="12.75" customHeight="1" x14ac:dyDescent="0.2">
      <c r="A44" s="120" t="s">
        <v>36</v>
      </c>
      <c r="B44" s="120"/>
      <c r="C44" s="122" t="s">
        <v>39</v>
      </c>
      <c r="D44" s="122"/>
      <c r="E44" s="122"/>
      <c r="F44" s="122"/>
      <c r="G44" s="122"/>
      <c r="H44" s="122"/>
      <c r="I44" s="122"/>
      <c r="J44" s="122"/>
      <c r="K44" s="122"/>
      <c r="L44" s="123" t="s">
        <v>33</v>
      </c>
      <c r="M44" s="123"/>
      <c r="N44" s="113">
        <f>'vl.4 Sklo'!N29</f>
        <v>1000</v>
      </c>
      <c r="O44" s="113"/>
      <c r="P44" s="113"/>
      <c r="Q44" s="113"/>
      <c r="R44" s="113"/>
      <c r="S44" s="113">
        <f>'vl.4 Sklo'!S29</f>
        <v>12.96</v>
      </c>
      <c r="T44" s="113"/>
      <c r="U44" s="113"/>
      <c r="V44" s="113"/>
      <c r="W44" s="113"/>
      <c r="X44" s="2"/>
      <c r="Z44" s="2"/>
      <c r="AA44" s="2"/>
    </row>
    <row r="45" spans="1:27" s="13" customFormat="1" ht="12.75" customHeight="1" x14ac:dyDescent="0.2">
      <c r="A45" s="120" t="s">
        <v>37</v>
      </c>
      <c r="B45" s="120"/>
      <c r="C45" s="122" t="s">
        <v>41</v>
      </c>
      <c r="D45" s="122"/>
      <c r="E45" s="122"/>
      <c r="F45" s="122"/>
      <c r="G45" s="122"/>
      <c r="H45" s="122"/>
      <c r="I45" s="122"/>
      <c r="J45" s="122"/>
      <c r="K45" s="122"/>
      <c r="L45" s="123" t="s">
        <v>33</v>
      </c>
      <c r="M45" s="123"/>
      <c r="N45" s="113">
        <f>'vl.5 Zodpovednost'!N21+'vl.5 Zodpovednost'!N22</f>
        <v>35000</v>
      </c>
      <c r="O45" s="113"/>
      <c r="P45" s="113"/>
      <c r="Q45" s="113"/>
      <c r="R45" s="113"/>
      <c r="S45" s="113">
        <f>'vl.5 Zodpovednost'!S23</f>
        <v>75</v>
      </c>
      <c r="T45" s="113"/>
      <c r="U45" s="113"/>
      <c r="V45" s="113"/>
      <c r="W45" s="113"/>
      <c r="X45" s="2"/>
      <c r="Y45" s="2"/>
      <c r="Z45" s="2"/>
      <c r="AA45" s="2"/>
    </row>
    <row r="46" spans="1:27" s="13" customFormat="1" ht="12.75" customHeight="1" x14ac:dyDescent="0.2">
      <c r="A46" s="56"/>
      <c r="B46" s="34"/>
      <c r="C46" s="119" t="s">
        <v>213</v>
      </c>
      <c r="D46" s="119"/>
      <c r="E46" s="119"/>
      <c r="F46" s="119"/>
      <c r="G46" s="119"/>
      <c r="H46" s="119"/>
      <c r="I46" s="119"/>
      <c r="J46" s="119"/>
      <c r="K46" s="119"/>
      <c r="L46" s="119"/>
      <c r="M46" s="119"/>
      <c r="N46" s="119"/>
      <c r="O46" s="119"/>
      <c r="P46" s="119"/>
      <c r="Q46" s="119"/>
      <c r="R46" s="119"/>
      <c r="S46" s="113">
        <f>S41+S42+S43+S44+S45</f>
        <v>797.12000000000012</v>
      </c>
      <c r="T46" s="113"/>
      <c r="U46" s="113"/>
      <c r="V46" s="113"/>
      <c r="W46" s="113"/>
      <c r="X46" s="2"/>
      <c r="Y46" s="2"/>
      <c r="Z46" s="2"/>
      <c r="AA46" s="2"/>
    </row>
    <row r="47" spans="1:27" s="13" customFormat="1" ht="27.75" customHeight="1" x14ac:dyDescent="0.2">
      <c r="A47" s="97" t="s">
        <v>333</v>
      </c>
      <c r="B47" s="97"/>
      <c r="C47" s="97"/>
      <c r="D47" s="97"/>
      <c r="E47" s="97"/>
      <c r="F47" s="97"/>
      <c r="G47" s="97"/>
      <c r="H47" s="97"/>
      <c r="I47" s="97"/>
      <c r="J47" s="97"/>
      <c r="K47" s="97"/>
      <c r="L47" s="97"/>
      <c r="M47" s="97"/>
      <c r="N47" s="97"/>
      <c r="O47" s="97"/>
      <c r="P47" s="97"/>
      <c r="Q47" s="97"/>
      <c r="R47" s="97"/>
      <c r="S47" s="97"/>
      <c r="T47" s="97"/>
      <c r="U47" s="97"/>
      <c r="V47" s="97"/>
      <c r="W47" s="97"/>
      <c r="X47" s="2"/>
      <c r="Y47" s="2"/>
      <c r="Z47" s="2"/>
      <c r="AA47" s="2"/>
    </row>
    <row r="48" spans="1:27" ht="12.75" customHeight="1" x14ac:dyDescent="0.2">
      <c r="A48" s="56"/>
      <c r="B48" s="34"/>
      <c r="C48" s="34"/>
      <c r="D48" s="34"/>
      <c r="E48" s="34"/>
      <c r="F48" s="34"/>
      <c r="G48" s="34"/>
      <c r="H48" s="34"/>
      <c r="I48" s="34"/>
      <c r="J48" s="34"/>
      <c r="K48" s="34"/>
      <c r="L48" s="34"/>
      <c r="M48" s="34"/>
      <c r="N48" s="34"/>
      <c r="O48" s="34"/>
      <c r="P48" s="34"/>
      <c r="Q48" s="34"/>
      <c r="R48" s="34"/>
      <c r="S48" s="34"/>
      <c r="T48" s="34"/>
      <c r="U48" s="34"/>
      <c r="V48" s="34"/>
      <c r="W48" s="34"/>
    </row>
    <row r="49" spans="1:25" ht="12.75" customHeight="1" x14ac:dyDescent="0.2">
      <c r="A49" s="109" t="s">
        <v>294</v>
      </c>
      <c r="B49" s="109"/>
      <c r="C49" s="109"/>
      <c r="D49" s="109"/>
      <c r="E49" s="109"/>
      <c r="F49" s="109"/>
      <c r="G49" s="109"/>
      <c r="H49" s="109"/>
      <c r="I49" s="109"/>
      <c r="J49" s="109"/>
      <c r="K49" s="109"/>
      <c r="L49" s="109"/>
      <c r="M49" s="109"/>
      <c r="N49" s="109"/>
      <c r="O49" s="109"/>
      <c r="P49" s="109"/>
      <c r="Q49" s="109"/>
      <c r="R49" s="109"/>
      <c r="S49" s="109"/>
      <c r="T49" s="109"/>
      <c r="U49" s="109"/>
      <c r="V49" s="109"/>
      <c r="W49" s="109"/>
    </row>
    <row r="50" spans="1:25" ht="15" customHeight="1" x14ac:dyDescent="0.2">
      <c r="A50" s="109" t="s">
        <v>42</v>
      </c>
      <c r="B50" s="109"/>
      <c r="C50" s="109"/>
      <c r="D50" s="109"/>
      <c r="E50" s="109"/>
      <c r="F50" s="109"/>
      <c r="G50" s="109"/>
      <c r="H50" s="109"/>
      <c r="I50" s="109"/>
      <c r="J50" s="109"/>
      <c r="K50" s="109"/>
      <c r="L50" s="109"/>
      <c r="M50" s="109"/>
      <c r="N50" s="109"/>
      <c r="O50" s="109"/>
      <c r="P50" s="109"/>
      <c r="Q50" s="109"/>
      <c r="R50" s="109"/>
      <c r="S50" s="109"/>
      <c r="T50" s="109"/>
      <c r="U50" s="109"/>
      <c r="V50" s="109"/>
      <c r="W50" s="109"/>
      <c r="Y50" s="15"/>
    </row>
    <row r="51" spans="1:25" ht="12.75" customHeight="1" x14ac:dyDescent="0.2">
      <c r="A51" s="64" t="s">
        <v>28</v>
      </c>
      <c r="B51" s="99" t="s">
        <v>401</v>
      </c>
      <c r="C51" s="99"/>
      <c r="D51" s="99"/>
      <c r="E51" s="99"/>
      <c r="F51" s="99"/>
      <c r="G51" s="99"/>
      <c r="H51" s="99"/>
      <c r="I51" s="99"/>
      <c r="J51" s="99"/>
      <c r="K51" s="99"/>
      <c r="L51" s="99"/>
      <c r="M51" s="99"/>
      <c r="N51" s="99"/>
      <c r="O51" s="99"/>
      <c r="P51" s="99"/>
      <c r="Q51" s="99"/>
      <c r="R51" s="99"/>
      <c r="S51" s="99"/>
      <c r="T51" s="99"/>
      <c r="U51" s="99"/>
      <c r="V51" s="99"/>
      <c r="W51" s="99"/>
    </row>
    <row r="52" spans="1:25" ht="12.75" customHeight="1" x14ac:dyDescent="0.2">
      <c r="A52" s="56"/>
      <c r="B52" s="118" t="s">
        <v>295</v>
      </c>
      <c r="C52" s="118"/>
      <c r="D52" s="118"/>
      <c r="E52" s="118"/>
      <c r="F52" s="118"/>
      <c r="G52" s="124" t="s">
        <v>409</v>
      </c>
      <c r="H52" s="124"/>
      <c r="I52" s="124"/>
      <c r="J52" s="124"/>
      <c r="K52" s="124"/>
      <c r="L52" s="124"/>
      <c r="M52" s="124"/>
      <c r="N52" s="124"/>
      <c r="O52" s="124"/>
      <c r="P52" s="124"/>
      <c r="Q52" s="124"/>
      <c r="R52" s="124"/>
      <c r="S52" s="124"/>
      <c r="T52" s="124"/>
      <c r="U52" s="124"/>
      <c r="V52" s="124"/>
      <c r="W52" s="124"/>
    </row>
    <row r="53" spans="1:25" ht="12.75" customHeight="1" x14ac:dyDescent="0.2">
      <c r="A53" s="56"/>
      <c r="B53" s="118" t="s">
        <v>296</v>
      </c>
      <c r="C53" s="118"/>
      <c r="D53" s="118"/>
      <c r="E53" s="118"/>
      <c r="F53" s="118"/>
      <c r="G53" s="124" t="s">
        <v>410</v>
      </c>
      <c r="H53" s="124"/>
      <c r="I53" s="124"/>
      <c r="J53" s="124"/>
      <c r="K53" s="124"/>
      <c r="L53" s="124"/>
      <c r="M53" s="124"/>
      <c r="N53" s="124"/>
      <c r="O53" s="124"/>
      <c r="P53" s="124"/>
      <c r="Q53" s="124"/>
      <c r="R53" s="124"/>
      <c r="S53" s="124"/>
      <c r="T53" s="124"/>
      <c r="U53" s="124"/>
      <c r="V53" s="124"/>
      <c r="W53" s="124"/>
    </row>
    <row r="54" spans="1:25" ht="12.75" customHeight="1" x14ac:dyDescent="0.2">
      <c r="A54" s="56"/>
      <c r="B54" s="118" t="s">
        <v>44</v>
      </c>
      <c r="C54" s="118"/>
      <c r="D54" s="118"/>
      <c r="E54" s="118"/>
      <c r="F54" s="118"/>
      <c r="G54" s="118">
        <v>3558</v>
      </c>
      <c r="H54" s="118"/>
      <c r="I54" s="118"/>
      <c r="J54" s="118"/>
      <c r="K54" s="118"/>
      <c r="L54" s="118"/>
      <c r="M54" s="118"/>
      <c r="N54" s="118"/>
      <c r="O54" s="118"/>
      <c r="P54" s="118"/>
      <c r="Q54" s="118"/>
      <c r="R54" s="118"/>
      <c r="S54" s="118"/>
      <c r="T54" s="118"/>
      <c r="U54" s="118"/>
      <c r="V54" s="118"/>
      <c r="W54" s="118"/>
    </row>
    <row r="55" spans="1:25" ht="12.75" customHeight="1" x14ac:dyDescent="0.2">
      <c r="A55" s="56"/>
      <c r="B55" s="118" t="s">
        <v>45</v>
      </c>
      <c r="C55" s="118"/>
      <c r="D55" s="118"/>
      <c r="E55" s="118"/>
      <c r="F55" s="118"/>
      <c r="G55" s="118" t="str">
        <f>LEFT(AA5,2)&amp;4&amp;(RIGHT(AA5,LEN(AA5)-5))</f>
        <v>11416323</v>
      </c>
      <c r="H55" s="118"/>
      <c r="I55" s="118"/>
      <c r="J55" s="118"/>
      <c r="K55" s="118"/>
      <c r="L55" s="118"/>
      <c r="M55" s="118"/>
      <c r="N55" s="118"/>
      <c r="O55" s="118"/>
      <c r="P55" s="118"/>
      <c r="Q55" s="118"/>
      <c r="R55" s="118"/>
      <c r="S55" s="118"/>
      <c r="T55" s="118"/>
      <c r="U55" s="118"/>
      <c r="V55" s="118"/>
      <c r="W55" s="118"/>
    </row>
    <row r="56" spans="1:25" ht="12.75" customHeight="1" x14ac:dyDescent="0.2">
      <c r="A56" s="71" t="s">
        <v>31</v>
      </c>
      <c r="B56" s="56" t="s">
        <v>215</v>
      </c>
      <c r="C56" s="56"/>
      <c r="D56" s="56"/>
      <c r="E56" s="56"/>
      <c r="F56" s="56"/>
      <c r="G56" s="56"/>
      <c r="H56" s="56"/>
      <c r="I56" s="56"/>
      <c r="J56" s="56"/>
      <c r="K56" s="56"/>
      <c r="L56" s="56"/>
      <c r="M56" s="56"/>
      <c r="N56" s="56"/>
      <c r="O56" s="56"/>
      <c r="P56" s="56"/>
      <c r="Q56" s="56"/>
      <c r="R56" s="56"/>
      <c r="S56" s="56"/>
      <c r="T56" s="56"/>
      <c r="U56" s="56"/>
      <c r="V56" s="56"/>
      <c r="W56" s="56"/>
    </row>
    <row r="57" spans="1:25" ht="12.75" customHeight="1" x14ac:dyDescent="0.2">
      <c r="A57" s="56"/>
      <c r="B57" s="56" t="s">
        <v>43</v>
      </c>
      <c r="C57" s="34"/>
      <c r="D57" s="34"/>
      <c r="E57" s="12"/>
      <c r="F57" s="12"/>
      <c r="G57" s="111">
        <f>S46/4</f>
        <v>199.28000000000003</v>
      </c>
      <c r="H57" s="111"/>
      <c r="I57" s="111"/>
      <c r="J57" s="111"/>
      <c r="K57" s="111"/>
      <c r="L57" s="34" t="s">
        <v>204</v>
      </c>
      <c r="M57" s="36"/>
      <c r="N57" s="36"/>
      <c r="O57" s="72"/>
      <c r="P57" s="72"/>
      <c r="Q57" s="72"/>
      <c r="R57" s="72"/>
      <c r="S57" s="72"/>
      <c r="T57" s="72"/>
      <c r="U57" s="72"/>
      <c r="V57" s="72"/>
      <c r="W57" s="72"/>
    </row>
    <row r="58" spans="1:25" ht="12.75" customHeight="1" x14ac:dyDescent="0.2">
      <c r="A58" s="56"/>
      <c r="B58" s="56" t="s">
        <v>43</v>
      </c>
      <c r="C58" s="34"/>
      <c r="D58" s="34"/>
      <c r="E58" s="12"/>
      <c r="F58" s="12"/>
      <c r="G58" s="111">
        <f>S46/4</f>
        <v>199.28000000000003</v>
      </c>
      <c r="H58" s="111"/>
      <c r="I58" s="111"/>
      <c r="J58" s="111"/>
      <c r="K58" s="111"/>
      <c r="L58" s="34" t="s">
        <v>205</v>
      </c>
      <c r="M58" s="36"/>
      <c r="N58" s="36"/>
      <c r="O58" s="72"/>
      <c r="P58" s="72"/>
      <c r="Q58" s="72"/>
      <c r="R58" s="72"/>
      <c r="S58" s="72"/>
      <c r="T58" s="72"/>
      <c r="U58" s="72"/>
      <c r="V58" s="72"/>
      <c r="W58" s="72"/>
    </row>
    <row r="59" spans="1:25" ht="12.75" customHeight="1" x14ac:dyDescent="0.2">
      <c r="A59" s="56"/>
      <c r="B59" s="56" t="s">
        <v>43</v>
      </c>
      <c r="C59" s="34"/>
      <c r="D59" s="34"/>
      <c r="E59" s="12"/>
      <c r="F59" s="12"/>
      <c r="G59" s="111">
        <f>S46/4</f>
        <v>199.28000000000003</v>
      </c>
      <c r="H59" s="111"/>
      <c r="I59" s="111"/>
      <c r="J59" s="111"/>
      <c r="K59" s="111"/>
      <c r="L59" s="34" t="s">
        <v>206</v>
      </c>
      <c r="M59" s="36"/>
      <c r="N59" s="36"/>
      <c r="O59" s="72"/>
      <c r="P59" s="72"/>
      <c r="Q59" s="72"/>
      <c r="R59" s="72"/>
      <c r="S59" s="72"/>
      <c r="T59" s="72"/>
      <c r="U59" s="72"/>
      <c r="V59" s="72"/>
      <c r="W59" s="72"/>
    </row>
    <row r="60" spans="1:25" ht="12.75" customHeight="1" x14ac:dyDescent="0.2">
      <c r="A60" s="56"/>
      <c r="B60" s="56" t="s">
        <v>43</v>
      </c>
      <c r="C60" s="34"/>
      <c r="D60" s="34"/>
      <c r="E60" s="12"/>
      <c r="F60" s="12"/>
      <c r="G60" s="111">
        <f>S46/4</f>
        <v>199.28000000000003</v>
      </c>
      <c r="H60" s="111"/>
      <c r="I60" s="111"/>
      <c r="J60" s="111"/>
      <c r="K60" s="111"/>
      <c r="L60" s="34" t="s">
        <v>207</v>
      </c>
      <c r="M60" s="36"/>
      <c r="N60" s="36"/>
      <c r="O60" s="72"/>
      <c r="P60" s="72"/>
      <c r="Q60" s="72"/>
      <c r="R60" s="72"/>
      <c r="S60" s="72"/>
      <c r="T60" s="72"/>
      <c r="U60" s="72"/>
      <c r="V60" s="72"/>
      <c r="W60" s="72"/>
    </row>
    <row r="61" spans="1:25" ht="25.5" customHeight="1" x14ac:dyDescent="0.2">
      <c r="A61" s="54" t="s">
        <v>34</v>
      </c>
      <c r="B61" s="98" t="str">
        <f>"Alikvótne poistné za obdobie od "&amp;TEXT(AA6,"dd.mm.yyyy")&amp;" do "&amp;TEXT(VLOOKUP(AD17,AB21:AC25,2),"dd.mm.yyyy")&amp;" vo výške "&amp;TEXT(AD18,"# ###,00")&amp;" € je splatné "&amp;TEXT(AA6,"dd.mm.yyyy")&amp;"."</f>
        <v>Alikvótne poistné za obdobie od 01.10.2021 do 31.12.2021 vo výške 200,92 € je splatné 01.10.2021.</v>
      </c>
      <c r="C61" s="98"/>
      <c r="D61" s="98"/>
      <c r="E61" s="98"/>
      <c r="F61" s="98"/>
      <c r="G61" s="98"/>
      <c r="H61" s="98"/>
      <c r="I61" s="98"/>
      <c r="J61" s="98"/>
      <c r="K61" s="98"/>
      <c r="L61" s="98"/>
      <c r="M61" s="98"/>
      <c r="N61" s="98"/>
      <c r="O61" s="98"/>
      <c r="P61" s="98"/>
      <c r="Q61" s="98"/>
      <c r="R61" s="98"/>
      <c r="S61" s="98"/>
      <c r="T61" s="98"/>
      <c r="U61" s="98"/>
      <c r="V61" s="98"/>
      <c r="W61" s="98"/>
    </row>
    <row r="62" spans="1:25" ht="13.5" hidden="1" x14ac:dyDescent="0.2">
      <c r="A62" s="71" t="s">
        <v>31</v>
      </c>
      <c r="B62" s="56" t="s">
        <v>216</v>
      </c>
      <c r="C62" s="56"/>
      <c r="D62" s="56"/>
      <c r="E62" s="56"/>
      <c r="F62" s="56"/>
      <c r="G62" s="56"/>
      <c r="H62" s="56"/>
      <c r="I62" s="56"/>
      <c r="J62" s="56"/>
      <c r="K62" s="56"/>
      <c r="L62" s="56"/>
      <c r="M62" s="56"/>
      <c r="N62" s="56"/>
      <c r="O62" s="56"/>
      <c r="P62" s="56"/>
      <c r="Q62" s="56"/>
      <c r="R62" s="56"/>
      <c r="S62" s="56"/>
      <c r="T62" s="56"/>
      <c r="U62" s="56"/>
      <c r="V62" s="56"/>
      <c r="W62" s="56"/>
    </row>
    <row r="63" spans="1:25" ht="12.75" hidden="1" customHeight="1" x14ac:dyDescent="0.2">
      <c r="A63" s="56"/>
      <c r="B63" s="56" t="s">
        <v>43</v>
      </c>
      <c r="C63" s="34"/>
      <c r="D63" s="34"/>
      <c r="E63" s="12"/>
      <c r="F63" s="12"/>
      <c r="G63" s="111">
        <f>S46/2</f>
        <v>398.56000000000006</v>
      </c>
      <c r="H63" s="111"/>
      <c r="I63" s="111"/>
      <c r="J63" s="111"/>
      <c r="K63" s="111"/>
      <c r="L63" s="34" t="s">
        <v>204</v>
      </c>
      <c r="M63" s="36"/>
      <c r="N63" s="36"/>
      <c r="O63" s="72"/>
      <c r="P63" s="72"/>
      <c r="Q63" s="72"/>
      <c r="R63" s="72"/>
      <c r="S63" s="72"/>
      <c r="T63" s="72"/>
      <c r="U63" s="72"/>
      <c r="V63" s="72"/>
      <c r="W63" s="72"/>
    </row>
    <row r="64" spans="1:25" ht="13.5" hidden="1" x14ac:dyDescent="0.2">
      <c r="A64" s="56"/>
      <c r="B64" s="56" t="s">
        <v>43</v>
      </c>
      <c r="C64" s="34"/>
      <c r="D64" s="34"/>
      <c r="E64" s="12"/>
      <c r="F64" s="12"/>
      <c r="G64" s="111">
        <f>S46/2</f>
        <v>398.56000000000006</v>
      </c>
      <c r="H64" s="111"/>
      <c r="I64" s="111"/>
      <c r="J64" s="111"/>
      <c r="K64" s="111"/>
      <c r="L64" s="34" t="s">
        <v>206</v>
      </c>
      <c r="M64" s="36"/>
      <c r="N64" s="36"/>
      <c r="O64" s="72"/>
      <c r="P64" s="72"/>
      <c r="Q64" s="72"/>
      <c r="R64" s="72"/>
      <c r="S64" s="72"/>
      <c r="T64" s="72"/>
      <c r="U64" s="72"/>
      <c r="V64" s="72"/>
      <c r="W64" s="72"/>
    </row>
    <row r="65" spans="1:23" ht="27.75" hidden="1" customHeight="1" x14ac:dyDescent="0.2">
      <c r="A65" s="54" t="s">
        <v>34</v>
      </c>
      <c r="B65" s="98" t="str">
        <f>"Alikvótne poistné za obdobie od "&amp;TEXT(AA6,"dd.mm.yyyy")&amp;" do "&amp;TEXT(VLOOKUP(AD17,AB27:AC28,2),"dd.mm.yyyy")&amp;" vo výške "&amp;TEXT(AD18,"# ###,00")&amp;" € je splatné "&amp;TEXT(AA6,"dd.mm.yyyy")&amp;"."</f>
        <v>Alikvótne poistné za obdobie od 01.10.2021 do 31.12.2021 vo výške 200,92 € je splatné 01.10.2021.</v>
      </c>
      <c r="C65" s="98"/>
      <c r="D65" s="98"/>
      <c r="E65" s="98"/>
      <c r="F65" s="98"/>
      <c r="G65" s="98"/>
      <c r="H65" s="98"/>
      <c r="I65" s="98"/>
      <c r="J65" s="98"/>
      <c r="K65" s="98"/>
      <c r="L65" s="98"/>
      <c r="M65" s="98"/>
      <c r="N65" s="98"/>
      <c r="O65" s="98"/>
      <c r="P65" s="98"/>
      <c r="Q65" s="98"/>
      <c r="R65" s="98"/>
      <c r="S65" s="98"/>
      <c r="T65" s="98"/>
      <c r="U65" s="98"/>
      <c r="V65" s="98"/>
      <c r="W65" s="98"/>
    </row>
    <row r="66" spans="1:23" ht="27" hidden="1" customHeight="1" x14ac:dyDescent="0.2">
      <c r="A66" s="55" t="s">
        <v>31</v>
      </c>
      <c r="B66" s="100" t="s">
        <v>197</v>
      </c>
      <c r="C66" s="100"/>
      <c r="D66" s="100"/>
      <c r="E66" s="100"/>
      <c r="F66" s="100"/>
      <c r="G66" s="100"/>
      <c r="H66" s="100"/>
      <c r="I66" s="100"/>
      <c r="J66" s="100"/>
      <c r="K66" s="100"/>
      <c r="L66" s="100"/>
      <c r="M66" s="100"/>
      <c r="N66" s="100"/>
      <c r="O66" s="100"/>
      <c r="P66" s="100"/>
      <c r="Q66" s="100"/>
      <c r="R66" s="100"/>
      <c r="S66" s="100"/>
      <c r="T66" s="100"/>
      <c r="U66" s="100"/>
      <c r="V66" s="100"/>
      <c r="W66" s="100"/>
    </row>
    <row r="67" spans="1:23" ht="26.25" hidden="1" customHeight="1" x14ac:dyDescent="0.2">
      <c r="A67" s="54" t="s">
        <v>34</v>
      </c>
      <c r="B67" s="100" t="str">
        <f>"Alikvotné poistné za obdobie od "&amp;TEXT(AA6,"dd.mm.yyyy")&amp;" do "&amp; TEXT(DATE(YEAR(AA6),12,31),"dd.mm.yyyy")&amp;" vo výške "&amp;TEXT(AD16,"# ##0,00")&amp;" € je splatné "&amp;TEXT(AA6,"dd.mm.yyyy")&amp;"."</f>
        <v>Alikvotné poistné za obdobie od 01.10.2021 do 31.12.2021 vo výške 200,92 € je splatné 01.10.2021.</v>
      </c>
      <c r="C67" s="100"/>
      <c r="D67" s="100"/>
      <c r="E67" s="100"/>
      <c r="F67" s="100"/>
      <c r="G67" s="100"/>
      <c r="H67" s="100"/>
      <c r="I67" s="100"/>
      <c r="J67" s="100"/>
      <c r="K67" s="100"/>
      <c r="L67" s="100"/>
      <c r="M67" s="100"/>
      <c r="N67" s="100"/>
      <c r="O67" s="100"/>
      <c r="P67" s="100"/>
      <c r="Q67" s="100"/>
      <c r="R67" s="100"/>
      <c r="S67" s="100"/>
      <c r="T67" s="100"/>
      <c r="U67" s="100"/>
      <c r="V67" s="100"/>
      <c r="W67" s="100"/>
    </row>
    <row r="68" spans="1:23" ht="41.25" customHeight="1" x14ac:dyDescent="0.2">
      <c r="A68" s="54" t="s">
        <v>36</v>
      </c>
      <c r="B68" s="98" t="s">
        <v>334</v>
      </c>
      <c r="C68" s="98"/>
      <c r="D68" s="98"/>
      <c r="E68" s="98"/>
      <c r="F68" s="98"/>
      <c r="G68" s="98"/>
      <c r="H68" s="98"/>
      <c r="I68" s="98"/>
      <c r="J68" s="98"/>
      <c r="K68" s="98"/>
      <c r="L68" s="98"/>
      <c r="M68" s="98"/>
      <c r="N68" s="98"/>
      <c r="O68" s="98"/>
      <c r="P68" s="98"/>
      <c r="Q68" s="98"/>
      <c r="R68" s="98"/>
      <c r="S68" s="98"/>
      <c r="T68" s="98"/>
      <c r="U68" s="98"/>
      <c r="V68" s="98"/>
      <c r="W68" s="98"/>
    </row>
    <row r="69" spans="1:23" ht="40.5" hidden="1" customHeight="1" x14ac:dyDescent="0.2">
      <c r="A69" s="54" t="s">
        <v>37</v>
      </c>
      <c r="B69" s="98" t="s">
        <v>297</v>
      </c>
      <c r="C69" s="98"/>
      <c r="D69" s="98"/>
      <c r="E69" s="98"/>
      <c r="F69" s="98"/>
      <c r="G69" s="98"/>
      <c r="H69" s="98"/>
      <c r="I69" s="98"/>
      <c r="J69" s="98"/>
      <c r="K69" s="98"/>
      <c r="L69" s="98"/>
      <c r="M69" s="98"/>
      <c r="N69" s="98"/>
      <c r="O69" s="98"/>
      <c r="P69" s="98"/>
      <c r="Q69" s="98"/>
      <c r="R69" s="98"/>
      <c r="S69" s="98"/>
      <c r="T69" s="98"/>
      <c r="U69" s="98"/>
      <c r="V69" s="98"/>
      <c r="W69" s="98"/>
    </row>
    <row r="70" spans="1:23" ht="13.5" x14ac:dyDescent="0.2">
      <c r="A70" s="56"/>
      <c r="B70" s="34"/>
      <c r="C70" s="34"/>
      <c r="D70" s="34"/>
      <c r="E70" s="34"/>
      <c r="F70" s="34"/>
      <c r="G70" s="34"/>
      <c r="H70" s="34"/>
      <c r="I70" s="34"/>
      <c r="J70" s="34"/>
      <c r="K70" s="34"/>
      <c r="L70" s="34"/>
      <c r="M70" s="34"/>
      <c r="N70" s="34"/>
      <c r="O70" s="34"/>
      <c r="P70" s="34"/>
      <c r="Q70" s="34"/>
      <c r="R70" s="34"/>
      <c r="S70" s="34"/>
      <c r="T70" s="34"/>
      <c r="U70" s="34"/>
      <c r="V70" s="34"/>
      <c r="W70" s="34"/>
    </row>
    <row r="71" spans="1:23" ht="13.5" x14ac:dyDescent="0.2">
      <c r="A71" s="109" t="s">
        <v>298</v>
      </c>
      <c r="B71" s="109"/>
      <c r="C71" s="109"/>
      <c r="D71" s="109"/>
      <c r="E71" s="109"/>
      <c r="F71" s="109"/>
      <c r="G71" s="109"/>
      <c r="H71" s="109"/>
      <c r="I71" s="109"/>
      <c r="J71" s="109"/>
      <c r="K71" s="109"/>
      <c r="L71" s="109"/>
      <c r="M71" s="109"/>
      <c r="N71" s="109"/>
      <c r="O71" s="109"/>
      <c r="P71" s="109"/>
      <c r="Q71" s="109"/>
      <c r="R71" s="109"/>
      <c r="S71" s="109"/>
      <c r="T71" s="109"/>
      <c r="U71" s="109"/>
      <c r="V71" s="109"/>
      <c r="W71" s="109"/>
    </row>
    <row r="72" spans="1:23" ht="13.5" x14ac:dyDescent="0.2">
      <c r="A72" s="109" t="s">
        <v>299</v>
      </c>
      <c r="B72" s="109"/>
      <c r="C72" s="109"/>
      <c r="D72" s="109"/>
      <c r="E72" s="109"/>
      <c r="F72" s="109"/>
      <c r="G72" s="109"/>
      <c r="H72" s="109"/>
      <c r="I72" s="109"/>
      <c r="J72" s="109"/>
      <c r="K72" s="109"/>
      <c r="L72" s="109"/>
      <c r="M72" s="109"/>
      <c r="N72" s="109"/>
      <c r="O72" s="109"/>
      <c r="P72" s="109"/>
      <c r="Q72" s="109"/>
      <c r="R72" s="109"/>
      <c r="S72" s="109"/>
      <c r="T72" s="109"/>
      <c r="U72" s="109"/>
      <c r="V72" s="109"/>
      <c r="W72" s="109"/>
    </row>
    <row r="73" spans="1:23" ht="40.5" customHeight="1" x14ac:dyDescent="0.2">
      <c r="A73" s="55" t="s">
        <v>28</v>
      </c>
      <c r="B73" s="97" t="s">
        <v>344</v>
      </c>
      <c r="C73" s="97"/>
      <c r="D73" s="97"/>
      <c r="E73" s="97"/>
      <c r="F73" s="97"/>
      <c r="G73" s="97"/>
      <c r="H73" s="97"/>
      <c r="I73" s="97"/>
      <c r="J73" s="97"/>
      <c r="K73" s="97"/>
      <c r="L73" s="97"/>
      <c r="M73" s="97"/>
      <c r="N73" s="97"/>
      <c r="O73" s="97"/>
      <c r="P73" s="97"/>
      <c r="Q73" s="97"/>
      <c r="R73" s="97"/>
      <c r="S73" s="97"/>
      <c r="T73" s="97"/>
      <c r="U73" s="97"/>
      <c r="V73" s="97"/>
      <c r="W73" s="97"/>
    </row>
    <row r="74" spans="1:23" ht="26.25" customHeight="1" x14ac:dyDescent="0.2">
      <c r="A74" s="55" t="s">
        <v>31</v>
      </c>
      <c r="B74" s="98" t="s">
        <v>300</v>
      </c>
      <c r="C74" s="97"/>
      <c r="D74" s="97"/>
      <c r="E74" s="97"/>
      <c r="F74" s="97"/>
      <c r="G74" s="97"/>
      <c r="H74" s="97"/>
      <c r="I74" s="97"/>
      <c r="J74" s="97"/>
      <c r="K74" s="97"/>
      <c r="L74" s="97"/>
      <c r="M74" s="97"/>
      <c r="N74" s="97"/>
      <c r="O74" s="97"/>
      <c r="P74" s="97"/>
      <c r="Q74" s="97"/>
      <c r="R74" s="97"/>
      <c r="S74" s="97"/>
      <c r="T74" s="97"/>
      <c r="U74" s="97"/>
      <c r="V74" s="97"/>
      <c r="W74" s="97"/>
    </row>
    <row r="75" spans="1:23" ht="40.5" customHeight="1" x14ac:dyDescent="0.2">
      <c r="A75" s="55" t="s">
        <v>34</v>
      </c>
      <c r="B75" s="98" t="s">
        <v>301</v>
      </c>
      <c r="C75" s="97"/>
      <c r="D75" s="97"/>
      <c r="E75" s="97"/>
      <c r="F75" s="97"/>
      <c r="G75" s="97"/>
      <c r="H75" s="97"/>
      <c r="I75" s="97"/>
      <c r="J75" s="97"/>
      <c r="K75" s="97"/>
      <c r="L75" s="97"/>
      <c r="M75" s="97"/>
      <c r="N75" s="97"/>
      <c r="O75" s="97"/>
      <c r="P75" s="97"/>
      <c r="Q75" s="97"/>
      <c r="R75" s="97"/>
      <c r="S75" s="97"/>
      <c r="T75" s="97"/>
      <c r="U75" s="97"/>
      <c r="V75" s="97"/>
      <c r="W75" s="97"/>
    </row>
    <row r="76" spans="1:23" ht="13.5" x14ac:dyDescent="0.2">
      <c r="A76" s="55" t="s">
        <v>36</v>
      </c>
      <c r="B76" s="97" t="s">
        <v>302</v>
      </c>
      <c r="C76" s="97"/>
      <c r="D76" s="97"/>
      <c r="E76" s="97"/>
      <c r="F76" s="97"/>
      <c r="G76" s="97"/>
      <c r="H76" s="97"/>
      <c r="I76" s="97"/>
      <c r="J76" s="97"/>
      <c r="K76" s="97"/>
      <c r="L76" s="97"/>
      <c r="M76" s="97"/>
      <c r="N76" s="97"/>
      <c r="O76" s="97"/>
      <c r="P76" s="97"/>
      <c r="Q76" s="97"/>
      <c r="R76" s="97"/>
      <c r="S76" s="97"/>
      <c r="T76" s="97"/>
      <c r="U76" s="97"/>
      <c r="V76" s="97"/>
      <c r="W76" s="97"/>
    </row>
    <row r="77" spans="1:23" ht="13.5" customHeight="1" x14ac:dyDescent="0.2">
      <c r="A77" s="55"/>
      <c r="B77" s="100" t="s">
        <v>303</v>
      </c>
      <c r="C77" s="100"/>
      <c r="D77" s="100"/>
      <c r="E77" s="100"/>
      <c r="F77" s="100"/>
      <c r="G77" s="100"/>
      <c r="H77" s="100"/>
      <c r="I77" s="100"/>
      <c r="J77" s="100"/>
      <c r="K77" s="100"/>
      <c r="L77" s="100"/>
      <c r="M77" s="100" t="s">
        <v>305</v>
      </c>
      <c r="N77" s="100"/>
      <c r="O77" s="100"/>
      <c r="P77" s="100"/>
      <c r="Q77" s="100"/>
      <c r="R77" s="100"/>
      <c r="S77" s="100"/>
      <c r="T77" s="100"/>
      <c r="U77" s="100"/>
      <c r="V77" s="100"/>
      <c r="W77" s="100"/>
    </row>
    <row r="78" spans="1:23" ht="13.5" customHeight="1" x14ac:dyDescent="0.2">
      <c r="A78" s="55"/>
      <c r="B78" s="100" t="s">
        <v>304</v>
      </c>
      <c r="C78" s="100"/>
      <c r="D78" s="100"/>
      <c r="E78" s="100"/>
      <c r="F78" s="100"/>
      <c r="G78" s="100"/>
      <c r="H78" s="100"/>
      <c r="I78" s="100"/>
      <c r="J78" s="100"/>
      <c r="K78" s="100"/>
      <c r="L78" s="100"/>
      <c r="M78" s="100" t="s">
        <v>306</v>
      </c>
      <c r="N78" s="100"/>
      <c r="O78" s="100"/>
      <c r="P78" s="100"/>
      <c r="Q78" s="100"/>
      <c r="R78" s="100"/>
      <c r="S78" s="100"/>
      <c r="T78" s="100"/>
      <c r="U78" s="100"/>
      <c r="V78" s="100"/>
      <c r="W78" s="100"/>
    </row>
    <row r="79" spans="1:23" ht="72" customHeight="1" x14ac:dyDescent="0.2">
      <c r="A79" s="55"/>
      <c r="B79" s="100" t="s">
        <v>411</v>
      </c>
      <c r="C79" s="100"/>
      <c r="D79" s="100"/>
      <c r="E79" s="100"/>
      <c r="F79" s="100"/>
      <c r="G79" s="100"/>
      <c r="H79" s="100"/>
      <c r="I79" s="100"/>
      <c r="J79" s="100"/>
      <c r="K79" s="100"/>
      <c r="L79" s="100"/>
      <c r="M79" s="100" t="s">
        <v>412</v>
      </c>
      <c r="N79" s="100"/>
      <c r="O79" s="100"/>
      <c r="P79" s="100"/>
      <c r="Q79" s="100"/>
      <c r="R79" s="100"/>
      <c r="S79" s="100"/>
      <c r="T79" s="100"/>
      <c r="U79" s="100"/>
      <c r="V79" s="100"/>
      <c r="W79" s="100"/>
    </row>
    <row r="80" spans="1:23" ht="13.5" x14ac:dyDescent="0.2">
      <c r="A80" s="55" t="s">
        <v>37</v>
      </c>
      <c r="B80" s="99" t="s">
        <v>307</v>
      </c>
      <c r="C80" s="99"/>
      <c r="D80" s="99"/>
      <c r="E80" s="99"/>
      <c r="F80" s="99"/>
      <c r="G80" s="99"/>
      <c r="H80" s="99"/>
      <c r="I80" s="99"/>
      <c r="J80" s="99"/>
      <c r="K80" s="99"/>
      <c r="L80" s="99"/>
      <c r="M80" s="99"/>
      <c r="N80" s="99"/>
      <c r="O80" s="99"/>
      <c r="P80" s="99"/>
      <c r="Q80" s="99"/>
      <c r="R80" s="99"/>
      <c r="S80" s="99"/>
      <c r="T80" s="99"/>
      <c r="U80" s="99"/>
      <c r="V80" s="99"/>
      <c r="W80" s="99"/>
    </row>
    <row r="81" spans="1:23" ht="40.5" customHeight="1" x14ac:dyDescent="0.2">
      <c r="A81" s="55"/>
      <c r="B81" s="58" t="s">
        <v>67</v>
      </c>
      <c r="C81" s="98" t="s">
        <v>345</v>
      </c>
      <c r="D81" s="98"/>
      <c r="E81" s="98"/>
      <c r="F81" s="98"/>
      <c r="G81" s="98"/>
      <c r="H81" s="98"/>
      <c r="I81" s="98"/>
      <c r="J81" s="98"/>
      <c r="K81" s="98"/>
      <c r="L81" s="98"/>
      <c r="M81" s="98"/>
      <c r="N81" s="98"/>
      <c r="O81" s="98"/>
      <c r="P81" s="98"/>
      <c r="Q81" s="98"/>
      <c r="R81" s="98"/>
      <c r="S81" s="98"/>
      <c r="T81" s="98"/>
      <c r="U81" s="98"/>
      <c r="V81" s="98"/>
      <c r="W81" s="98"/>
    </row>
    <row r="82" spans="1:23" ht="27" customHeight="1" x14ac:dyDescent="0.2">
      <c r="A82" s="55"/>
      <c r="B82" s="58" t="s">
        <v>68</v>
      </c>
      <c r="C82" s="97" t="s">
        <v>308</v>
      </c>
      <c r="D82" s="97"/>
      <c r="E82" s="97"/>
      <c r="F82" s="97"/>
      <c r="G82" s="97"/>
      <c r="H82" s="97"/>
      <c r="I82" s="97"/>
      <c r="J82" s="97"/>
      <c r="K82" s="97"/>
      <c r="L82" s="97"/>
      <c r="M82" s="97"/>
      <c r="N82" s="97"/>
      <c r="O82" s="97"/>
      <c r="P82" s="97"/>
      <c r="Q82" s="97"/>
      <c r="R82" s="97"/>
      <c r="S82" s="97"/>
      <c r="T82" s="97"/>
      <c r="U82" s="97"/>
      <c r="V82" s="97"/>
      <c r="W82" s="97"/>
    </row>
    <row r="83" spans="1:23" ht="28.5" customHeight="1" x14ac:dyDescent="0.2">
      <c r="A83" s="55" t="s">
        <v>38</v>
      </c>
      <c r="B83" s="97" t="s">
        <v>309</v>
      </c>
      <c r="C83" s="97"/>
      <c r="D83" s="97"/>
      <c r="E83" s="97"/>
      <c r="F83" s="97"/>
      <c r="G83" s="97"/>
      <c r="H83" s="97"/>
      <c r="I83" s="97"/>
      <c r="J83" s="97"/>
      <c r="K83" s="97"/>
      <c r="L83" s="97"/>
      <c r="M83" s="97"/>
      <c r="N83" s="97"/>
      <c r="O83" s="97"/>
      <c r="P83" s="97"/>
      <c r="Q83" s="97"/>
      <c r="R83" s="97"/>
      <c r="S83" s="97"/>
      <c r="T83" s="97"/>
      <c r="U83" s="97"/>
      <c r="V83" s="97"/>
      <c r="W83" s="97"/>
    </row>
    <row r="84" spans="1:23" ht="13.5" x14ac:dyDescent="0.2">
      <c r="A84" s="56"/>
      <c r="B84" s="70"/>
      <c r="C84" s="70"/>
      <c r="D84" s="70"/>
      <c r="E84" s="70"/>
      <c r="F84" s="70"/>
      <c r="G84" s="70"/>
      <c r="H84" s="70"/>
      <c r="I84" s="70"/>
      <c r="J84" s="70"/>
      <c r="K84" s="70"/>
      <c r="L84" s="70"/>
      <c r="M84" s="70"/>
      <c r="N84" s="70"/>
      <c r="O84" s="70"/>
      <c r="P84" s="70"/>
      <c r="Q84" s="70"/>
      <c r="R84" s="70"/>
      <c r="S84" s="70"/>
      <c r="T84" s="70"/>
      <c r="U84" s="70"/>
      <c r="V84" s="70"/>
      <c r="W84" s="70"/>
    </row>
    <row r="85" spans="1:23" ht="13.5" x14ac:dyDescent="0.2">
      <c r="A85" s="109" t="s">
        <v>310</v>
      </c>
      <c r="B85" s="109"/>
      <c r="C85" s="109"/>
      <c r="D85" s="109"/>
      <c r="E85" s="109"/>
      <c r="F85" s="109"/>
      <c r="G85" s="109"/>
      <c r="H85" s="109"/>
      <c r="I85" s="109"/>
      <c r="J85" s="109"/>
      <c r="K85" s="109"/>
      <c r="L85" s="109"/>
      <c r="M85" s="109"/>
      <c r="N85" s="109"/>
      <c r="O85" s="109"/>
      <c r="P85" s="109"/>
      <c r="Q85" s="109"/>
      <c r="R85" s="109"/>
      <c r="S85" s="109"/>
      <c r="T85" s="109"/>
      <c r="U85" s="109"/>
      <c r="V85" s="109"/>
      <c r="W85" s="109"/>
    </row>
    <row r="86" spans="1:23" ht="13.5" x14ac:dyDescent="0.2">
      <c r="A86" s="109" t="s">
        <v>311</v>
      </c>
      <c r="B86" s="109"/>
      <c r="C86" s="109"/>
      <c r="D86" s="109"/>
      <c r="E86" s="109"/>
      <c r="F86" s="109"/>
      <c r="G86" s="109"/>
      <c r="H86" s="109"/>
      <c r="I86" s="109"/>
      <c r="J86" s="109"/>
      <c r="K86" s="109"/>
      <c r="L86" s="109"/>
      <c r="M86" s="109"/>
      <c r="N86" s="109"/>
      <c r="O86" s="109"/>
      <c r="P86" s="109"/>
      <c r="Q86" s="109"/>
      <c r="R86" s="109"/>
      <c r="S86" s="109"/>
      <c r="T86" s="109"/>
      <c r="U86" s="109"/>
      <c r="V86" s="109"/>
      <c r="W86" s="109"/>
    </row>
    <row r="87" spans="1:23" ht="54" customHeight="1" x14ac:dyDescent="0.2">
      <c r="A87" s="55" t="s">
        <v>28</v>
      </c>
      <c r="B87" s="97" t="s">
        <v>312</v>
      </c>
      <c r="C87" s="97"/>
      <c r="D87" s="97"/>
      <c r="E87" s="97"/>
      <c r="F87" s="97"/>
      <c r="G87" s="97"/>
      <c r="H87" s="97"/>
      <c r="I87" s="97"/>
      <c r="J87" s="97"/>
      <c r="K87" s="97"/>
      <c r="L87" s="97"/>
      <c r="M87" s="97"/>
      <c r="N87" s="97"/>
      <c r="O87" s="97"/>
      <c r="P87" s="97"/>
      <c r="Q87" s="97"/>
      <c r="R87" s="97"/>
      <c r="S87" s="97"/>
      <c r="T87" s="97"/>
      <c r="U87" s="97"/>
      <c r="V87" s="97"/>
      <c r="W87" s="97"/>
    </row>
    <row r="88" spans="1:23" ht="28.5" customHeight="1" x14ac:dyDescent="0.2">
      <c r="A88" s="55" t="s">
        <v>31</v>
      </c>
      <c r="B88" s="97" t="s">
        <v>313</v>
      </c>
      <c r="C88" s="97"/>
      <c r="D88" s="97"/>
      <c r="E88" s="97"/>
      <c r="F88" s="97"/>
      <c r="G88" s="97"/>
      <c r="H88" s="97"/>
      <c r="I88" s="97"/>
      <c r="J88" s="97"/>
      <c r="K88" s="97"/>
      <c r="L88" s="97"/>
      <c r="M88" s="97"/>
      <c r="N88" s="97"/>
      <c r="O88" s="97"/>
      <c r="P88" s="97"/>
      <c r="Q88" s="97"/>
      <c r="R88" s="97"/>
      <c r="S88" s="97"/>
      <c r="T88" s="97"/>
      <c r="U88" s="97"/>
      <c r="V88" s="97"/>
      <c r="W88" s="97"/>
    </row>
    <row r="89" spans="1:23" ht="13.5" x14ac:dyDescent="0.2">
      <c r="A89" s="56"/>
      <c r="B89" s="39" t="s">
        <v>67</v>
      </c>
      <c r="C89" s="97" t="s">
        <v>314</v>
      </c>
      <c r="D89" s="97"/>
      <c r="E89" s="97"/>
      <c r="F89" s="97"/>
      <c r="G89" s="97"/>
      <c r="H89" s="97"/>
      <c r="I89" s="97"/>
      <c r="J89" s="97"/>
      <c r="K89" s="97"/>
      <c r="L89" s="97"/>
      <c r="M89" s="97"/>
      <c r="N89" s="97"/>
      <c r="O89" s="97"/>
      <c r="P89" s="97"/>
      <c r="Q89" s="97"/>
      <c r="R89" s="97"/>
      <c r="S89" s="97"/>
      <c r="T89" s="97"/>
      <c r="U89" s="97"/>
      <c r="V89" s="97"/>
      <c r="W89" s="97"/>
    </row>
    <row r="90" spans="1:23" ht="41.25" customHeight="1" x14ac:dyDescent="0.2">
      <c r="A90" s="56"/>
      <c r="B90" s="39" t="s">
        <v>68</v>
      </c>
      <c r="C90" s="97" t="s">
        <v>315</v>
      </c>
      <c r="D90" s="97"/>
      <c r="E90" s="97"/>
      <c r="F90" s="97"/>
      <c r="G90" s="97"/>
      <c r="H90" s="97"/>
      <c r="I90" s="97"/>
      <c r="J90" s="97"/>
      <c r="K90" s="97"/>
      <c r="L90" s="97"/>
      <c r="M90" s="97"/>
      <c r="N90" s="97"/>
      <c r="O90" s="97"/>
      <c r="P90" s="97"/>
      <c r="Q90" s="97"/>
      <c r="R90" s="97"/>
      <c r="S90" s="97"/>
      <c r="T90" s="97"/>
      <c r="U90" s="97"/>
      <c r="V90" s="97"/>
      <c r="W90" s="97"/>
    </row>
    <row r="91" spans="1:23" ht="56.25" customHeight="1" x14ac:dyDescent="0.2">
      <c r="A91" s="56"/>
      <c r="B91" s="39" t="s">
        <v>69</v>
      </c>
      <c r="C91" s="97" t="s">
        <v>316</v>
      </c>
      <c r="D91" s="97"/>
      <c r="E91" s="97"/>
      <c r="F91" s="97"/>
      <c r="G91" s="97"/>
      <c r="H91" s="97"/>
      <c r="I91" s="97"/>
      <c r="J91" s="97"/>
      <c r="K91" s="97"/>
      <c r="L91" s="97"/>
      <c r="M91" s="97"/>
      <c r="N91" s="97"/>
      <c r="O91" s="97"/>
      <c r="P91" s="97"/>
      <c r="Q91" s="97"/>
      <c r="R91" s="97"/>
      <c r="S91" s="97"/>
      <c r="T91" s="97"/>
      <c r="U91" s="97"/>
      <c r="V91" s="97"/>
      <c r="W91" s="97"/>
    </row>
    <row r="92" spans="1:23" ht="27" customHeight="1" x14ac:dyDescent="0.2">
      <c r="A92" s="56"/>
      <c r="B92" s="39" t="s">
        <v>70</v>
      </c>
      <c r="C92" s="97" t="s">
        <v>317</v>
      </c>
      <c r="D92" s="97"/>
      <c r="E92" s="97"/>
      <c r="F92" s="97"/>
      <c r="G92" s="97"/>
      <c r="H92" s="97"/>
      <c r="I92" s="97"/>
      <c r="J92" s="97"/>
      <c r="K92" s="97"/>
      <c r="L92" s="97"/>
      <c r="M92" s="97"/>
      <c r="N92" s="97"/>
      <c r="O92" s="97"/>
      <c r="P92" s="97"/>
      <c r="Q92" s="97"/>
      <c r="R92" s="97"/>
      <c r="S92" s="97"/>
      <c r="T92" s="97"/>
      <c r="U92" s="97"/>
      <c r="V92" s="97"/>
      <c r="W92" s="97"/>
    </row>
    <row r="93" spans="1:23" ht="27" customHeight="1" x14ac:dyDescent="0.2">
      <c r="A93" s="56"/>
      <c r="B93" s="39" t="s">
        <v>71</v>
      </c>
      <c r="C93" s="97" t="s">
        <v>318</v>
      </c>
      <c r="D93" s="97"/>
      <c r="E93" s="97"/>
      <c r="F93" s="97"/>
      <c r="G93" s="97"/>
      <c r="H93" s="97"/>
      <c r="I93" s="97"/>
      <c r="J93" s="97"/>
      <c r="K93" s="97"/>
      <c r="L93" s="97"/>
      <c r="M93" s="97"/>
      <c r="N93" s="97"/>
      <c r="O93" s="97"/>
      <c r="P93" s="97"/>
      <c r="Q93" s="97"/>
      <c r="R93" s="97"/>
      <c r="S93" s="97"/>
      <c r="T93" s="97"/>
      <c r="U93" s="97"/>
      <c r="V93" s="97"/>
      <c r="W93" s="97"/>
    </row>
    <row r="94" spans="1:23" ht="54" customHeight="1" x14ac:dyDescent="0.2">
      <c r="A94" s="55" t="s">
        <v>34</v>
      </c>
      <c r="B94" s="97" t="s">
        <v>319</v>
      </c>
      <c r="C94" s="97"/>
      <c r="D94" s="97"/>
      <c r="E94" s="97"/>
      <c r="F94" s="97"/>
      <c r="G94" s="97"/>
      <c r="H94" s="97"/>
      <c r="I94" s="97"/>
      <c r="J94" s="97"/>
      <c r="K94" s="97"/>
      <c r="L94" s="97"/>
      <c r="M94" s="97"/>
      <c r="N94" s="97"/>
      <c r="O94" s="97"/>
      <c r="P94" s="97"/>
      <c r="Q94" s="97"/>
      <c r="R94" s="97"/>
      <c r="S94" s="97"/>
      <c r="T94" s="97"/>
      <c r="U94" s="97"/>
      <c r="V94" s="97"/>
      <c r="W94" s="97"/>
    </row>
    <row r="95" spans="1:23" ht="13.5" x14ac:dyDescent="0.2">
      <c r="A95" s="56"/>
      <c r="B95" s="70"/>
      <c r="C95" s="70"/>
      <c r="D95" s="70"/>
      <c r="E95" s="70"/>
      <c r="F95" s="70"/>
      <c r="G95" s="70"/>
      <c r="H95" s="70"/>
      <c r="I95" s="70"/>
      <c r="J95" s="70"/>
      <c r="K95" s="70"/>
      <c r="L95" s="70"/>
      <c r="M95" s="70"/>
      <c r="N95" s="70"/>
      <c r="O95" s="70"/>
      <c r="P95" s="70"/>
      <c r="Q95" s="70"/>
      <c r="R95" s="70"/>
      <c r="S95" s="70"/>
      <c r="T95" s="70"/>
      <c r="U95" s="70"/>
      <c r="V95" s="70"/>
      <c r="W95" s="70"/>
    </row>
    <row r="96" spans="1:23" ht="13.5" x14ac:dyDescent="0.2">
      <c r="A96" s="109" t="s">
        <v>320</v>
      </c>
      <c r="B96" s="109"/>
      <c r="C96" s="109"/>
      <c r="D96" s="109"/>
      <c r="E96" s="109"/>
      <c r="F96" s="109"/>
      <c r="G96" s="109"/>
      <c r="H96" s="109"/>
      <c r="I96" s="109"/>
      <c r="J96" s="109"/>
      <c r="K96" s="109"/>
      <c r="L96" s="109"/>
      <c r="M96" s="109"/>
      <c r="N96" s="109"/>
      <c r="O96" s="109"/>
      <c r="P96" s="109"/>
      <c r="Q96" s="109"/>
      <c r="R96" s="109"/>
      <c r="S96" s="109"/>
      <c r="T96" s="109"/>
      <c r="U96" s="109"/>
      <c r="V96" s="109"/>
      <c r="W96" s="109"/>
    </row>
    <row r="97" spans="1:23" ht="13.5" x14ac:dyDescent="0.2">
      <c r="A97" s="109" t="s">
        <v>217</v>
      </c>
      <c r="B97" s="109"/>
      <c r="C97" s="109"/>
      <c r="D97" s="109"/>
      <c r="E97" s="109"/>
      <c r="F97" s="109"/>
      <c r="G97" s="109"/>
      <c r="H97" s="109"/>
      <c r="I97" s="109"/>
      <c r="J97" s="109"/>
      <c r="K97" s="109"/>
      <c r="L97" s="109"/>
      <c r="M97" s="109"/>
      <c r="N97" s="109"/>
      <c r="O97" s="109"/>
      <c r="P97" s="109"/>
      <c r="Q97" s="109"/>
      <c r="R97" s="109"/>
      <c r="S97" s="109"/>
      <c r="T97" s="109"/>
      <c r="U97" s="109"/>
      <c r="V97" s="109"/>
      <c r="W97" s="109"/>
    </row>
    <row r="98" spans="1:23" ht="54" customHeight="1" x14ac:dyDescent="0.2">
      <c r="A98" s="55" t="s">
        <v>28</v>
      </c>
      <c r="B98" s="98" t="s">
        <v>321</v>
      </c>
      <c r="C98" s="97"/>
      <c r="D98" s="97"/>
      <c r="E98" s="97"/>
      <c r="F98" s="97"/>
      <c r="G98" s="97"/>
      <c r="H98" s="97"/>
      <c r="I98" s="97"/>
      <c r="J98" s="97"/>
      <c r="K98" s="97"/>
      <c r="L98" s="97"/>
      <c r="M98" s="97"/>
      <c r="N98" s="97"/>
      <c r="O98" s="97"/>
      <c r="P98" s="97"/>
      <c r="Q98" s="97"/>
      <c r="R98" s="97"/>
      <c r="S98" s="97"/>
      <c r="T98" s="97"/>
      <c r="U98" s="97"/>
      <c r="V98" s="97"/>
      <c r="W98" s="97"/>
    </row>
    <row r="99" spans="1:23" ht="40.5" customHeight="1" x14ac:dyDescent="0.2">
      <c r="A99" s="55" t="s">
        <v>31</v>
      </c>
      <c r="B99" s="97" t="str">
        <f>"Táto zmluva nadobúda platnosť dňom podpisu oboma zmluvnými stranami a účinnosť dňom "&amp;TEXT(AA6,"dd.mm.yyyy")&amp;", najskôr však dňom nasledujúcim po dni jej zverejnenia na webovom sídle poistníka."</f>
        <v>Táto zmluva nadobúda platnosť dňom podpisu oboma zmluvnými stranami a účinnosť dňom 01.10.2021, najskôr však dňom nasledujúcim po dni jej zverejnenia na webovom sídle poistníka.</v>
      </c>
      <c r="C99" s="97"/>
      <c r="D99" s="97"/>
      <c r="E99" s="97"/>
      <c r="F99" s="97"/>
      <c r="G99" s="97"/>
      <c r="H99" s="97"/>
      <c r="I99" s="97"/>
      <c r="J99" s="97"/>
      <c r="K99" s="97"/>
      <c r="L99" s="97"/>
      <c r="M99" s="97"/>
      <c r="N99" s="97"/>
      <c r="O99" s="97"/>
      <c r="P99" s="97"/>
      <c r="Q99" s="97"/>
      <c r="R99" s="97"/>
      <c r="S99" s="97"/>
      <c r="T99" s="97"/>
      <c r="U99" s="97"/>
      <c r="V99" s="97"/>
      <c r="W99" s="97"/>
    </row>
    <row r="100" spans="1:23" ht="41.25" customHeight="1" x14ac:dyDescent="0.2">
      <c r="A100" s="55" t="s">
        <v>34</v>
      </c>
      <c r="B100" s="97" t="str">
        <f>"Túto zmluvu je možné meniť a dopĺňať len číslovanými dodatkami podpísanými oprávnenými zástupcami oboch zmluvných strán pokiaľ tieto nebudú v rozpore s §18 zákona o verejnom obstarávaní  a dojednaniami v Rámcovej dohode č. "&amp;AA14&amp;" zo dňa "&amp;TEXT(AA15,"dd.mm.yyyy")&amp;"."</f>
        <v>Túto zmluvu je možné meniť a dopĺňať len číslovanými dodatkami podpísanými oprávnenými zástupcami oboch zmluvných strán pokiaľ tieto nebudú v rozpore s §18 zákona o verejnom obstarávaní  a dojednaniami v Rámcovej dohode č. 2020/04 zo dňa 14.12.2020.</v>
      </c>
      <c r="C100" s="97"/>
      <c r="D100" s="97"/>
      <c r="E100" s="97"/>
      <c r="F100" s="97"/>
      <c r="G100" s="97"/>
      <c r="H100" s="97"/>
      <c r="I100" s="97"/>
      <c r="J100" s="97"/>
      <c r="K100" s="97"/>
      <c r="L100" s="97"/>
      <c r="M100" s="97"/>
      <c r="N100" s="97"/>
      <c r="O100" s="97"/>
      <c r="P100" s="97"/>
      <c r="Q100" s="97"/>
      <c r="R100" s="97"/>
      <c r="S100" s="97"/>
      <c r="T100" s="97"/>
      <c r="U100" s="97"/>
      <c r="V100" s="97"/>
      <c r="W100" s="97"/>
    </row>
    <row r="101" spans="1:23" ht="40.5" customHeight="1" x14ac:dyDescent="0.2">
      <c r="A101" s="55" t="s">
        <v>36</v>
      </c>
      <c r="B101" s="97" t="s">
        <v>322</v>
      </c>
      <c r="C101" s="97"/>
      <c r="D101" s="97"/>
      <c r="E101" s="97"/>
      <c r="F101" s="97"/>
      <c r="G101" s="97"/>
      <c r="H101" s="97"/>
      <c r="I101" s="97"/>
      <c r="J101" s="97"/>
      <c r="K101" s="97"/>
      <c r="L101" s="97"/>
      <c r="M101" s="97"/>
      <c r="N101" s="97"/>
      <c r="O101" s="97"/>
      <c r="P101" s="97"/>
      <c r="Q101" s="97"/>
      <c r="R101" s="97"/>
      <c r="S101" s="97"/>
      <c r="T101" s="97"/>
      <c r="U101" s="97"/>
      <c r="V101" s="97"/>
      <c r="W101" s="97"/>
    </row>
    <row r="102" spans="1:23" ht="27" customHeight="1" x14ac:dyDescent="0.2">
      <c r="A102" s="55" t="s">
        <v>37</v>
      </c>
      <c r="B102" s="97" t="s">
        <v>323</v>
      </c>
      <c r="C102" s="97"/>
      <c r="D102" s="97"/>
      <c r="E102" s="97"/>
      <c r="F102" s="97"/>
      <c r="G102" s="97"/>
      <c r="H102" s="97"/>
      <c r="I102" s="97"/>
      <c r="J102" s="97"/>
      <c r="K102" s="97"/>
      <c r="L102" s="97"/>
      <c r="M102" s="97"/>
      <c r="N102" s="97"/>
      <c r="O102" s="97"/>
      <c r="P102" s="97"/>
      <c r="Q102" s="97"/>
      <c r="R102" s="97"/>
      <c r="S102" s="97"/>
      <c r="T102" s="97"/>
      <c r="U102" s="97"/>
      <c r="V102" s="97"/>
      <c r="W102" s="97"/>
    </row>
    <row r="103" spans="1:23" ht="13.5" x14ac:dyDescent="0.2">
      <c r="A103" s="55" t="s">
        <v>38</v>
      </c>
      <c r="B103" s="127" t="s">
        <v>218</v>
      </c>
      <c r="C103" s="127"/>
      <c r="D103" s="127"/>
      <c r="E103" s="127"/>
      <c r="F103" s="127"/>
      <c r="G103" s="127"/>
      <c r="H103" s="127"/>
      <c r="I103" s="127"/>
      <c r="J103" s="127"/>
      <c r="K103" s="127"/>
      <c r="L103" s="127"/>
      <c r="M103" s="127"/>
      <c r="N103" s="127"/>
      <c r="O103" s="127"/>
      <c r="P103" s="127"/>
      <c r="Q103" s="127"/>
      <c r="R103" s="127"/>
      <c r="S103" s="127"/>
      <c r="T103" s="127"/>
      <c r="U103" s="127"/>
      <c r="V103" s="127"/>
      <c r="W103" s="127"/>
    </row>
    <row r="104" spans="1:23" ht="40.5" customHeight="1" x14ac:dyDescent="0.2">
      <c r="A104" s="56"/>
      <c r="B104" s="98" t="s">
        <v>219</v>
      </c>
      <c r="C104" s="98"/>
      <c r="D104" s="98"/>
      <c r="E104" s="98"/>
      <c r="F104" s="98"/>
      <c r="G104" s="98"/>
      <c r="H104" s="98"/>
      <c r="I104" s="98"/>
      <c r="J104" s="98"/>
      <c r="K104" s="98"/>
      <c r="L104" s="98"/>
      <c r="M104" s="98"/>
      <c r="N104" s="98"/>
      <c r="O104" s="98"/>
      <c r="P104" s="98"/>
      <c r="Q104" s="98"/>
      <c r="R104" s="98"/>
      <c r="S104" s="98"/>
      <c r="T104" s="98"/>
      <c r="U104" s="98"/>
      <c r="V104" s="98"/>
      <c r="W104" s="98"/>
    </row>
    <row r="105" spans="1:23" ht="13.5" x14ac:dyDescent="0.2">
      <c r="A105" s="56"/>
      <c r="B105" s="44" t="s">
        <v>220</v>
      </c>
      <c r="C105" s="34"/>
      <c r="D105" s="34"/>
      <c r="E105" s="34"/>
      <c r="F105" s="34"/>
      <c r="G105" s="34"/>
      <c r="H105" s="34"/>
      <c r="I105" s="34"/>
      <c r="J105" s="34"/>
      <c r="K105" s="34"/>
      <c r="L105" s="34"/>
      <c r="M105" s="34"/>
      <c r="N105" s="34"/>
      <c r="O105" s="34"/>
      <c r="P105" s="34"/>
      <c r="Q105" s="34"/>
      <c r="R105" s="34"/>
      <c r="S105" s="34"/>
      <c r="T105" s="34"/>
      <c r="U105" s="34"/>
      <c r="V105" s="34"/>
      <c r="W105" s="34"/>
    </row>
    <row r="106" spans="1:23" ht="13.5" x14ac:dyDescent="0.2">
      <c r="A106" s="56"/>
      <c r="B106" s="56" t="s">
        <v>221</v>
      </c>
      <c r="C106" s="34"/>
      <c r="D106" s="34"/>
      <c r="E106" s="34"/>
      <c r="F106" s="34"/>
      <c r="G106" s="34"/>
      <c r="H106" s="34"/>
      <c r="I106" s="34"/>
      <c r="J106" s="34"/>
      <c r="K106" s="34"/>
      <c r="L106" s="34"/>
      <c r="M106" s="34"/>
      <c r="N106" s="34"/>
      <c r="O106" s="34"/>
      <c r="P106" s="34"/>
      <c r="Q106" s="34"/>
      <c r="R106" s="34"/>
      <c r="S106" s="34"/>
      <c r="T106" s="34"/>
      <c r="U106" s="34"/>
      <c r="V106" s="34"/>
      <c r="W106" s="34"/>
    </row>
    <row r="107" spans="1:23" ht="13.5" x14ac:dyDescent="0.2">
      <c r="A107" s="56"/>
      <c r="B107" s="56" t="s">
        <v>222</v>
      </c>
      <c r="C107" s="34"/>
      <c r="D107" s="34"/>
      <c r="E107" s="34"/>
      <c r="F107" s="34"/>
      <c r="G107" s="34"/>
      <c r="H107" s="34"/>
      <c r="I107" s="34"/>
      <c r="J107" s="34"/>
      <c r="K107" s="34"/>
      <c r="L107" s="34"/>
      <c r="M107" s="34"/>
      <c r="N107" s="34"/>
      <c r="O107" s="34"/>
      <c r="P107" s="34"/>
      <c r="Q107" s="34"/>
      <c r="R107" s="34"/>
      <c r="S107" s="34"/>
      <c r="T107" s="34"/>
      <c r="U107" s="34"/>
      <c r="V107" s="34"/>
      <c r="W107" s="34"/>
    </row>
    <row r="108" spans="1:23" ht="13.5" x14ac:dyDescent="0.2">
      <c r="A108" s="56"/>
      <c r="B108" s="56" t="s">
        <v>223</v>
      </c>
      <c r="C108" s="34"/>
      <c r="D108" s="34"/>
      <c r="E108" s="34"/>
      <c r="F108" s="34"/>
      <c r="G108" s="34"/>
      <c r="H108" s="34"/>
      <c r="I108" s="34"/>
      <c r="J108" s="34"/>
      <c r="K108" s="34"/>
      <c r="L108" s="34"/>
      <c r="M108" s="34"/>
      <c r="N108" s="34"/>
      <c r="O108" s="34"/>
      <c r="P108" s="34"/>
      <c r="Q108" s="34"/>
      <c r="R108" s="34"/>
      <c r="S108" s="34"/>
      <c r="T108" s="34"/>
      <c r="U108" s="34"/>
      <c r="V108" s="34"/>
      <c r="W108" s="34"/>
    </row>
    <row r="109" spans="1:23" ht="13.5" x14ac:dyDescent="0.2">
      <c r="A109" s="56"/>
      <c r="B109" s="56" t="s">
        <v>224</v>
      </c>
      <c r="C109" s="34"/>
      <c r="D109" s="34"/>
      <c r="E109" s="34"/>
      <c r="F109" s="34"/>
      <c r="G109" s="34"/>
      <c r="H109" s="34"/>
      <c r="I109" s="34"/>
      <c r="J109" s="34"/>
      <c r="K109" s="34"/>
      <c r="L109" s="34"/>
      <c r="M109" s="34"/>
      <c r="N109" s="34"/>
      <c r="O109" s="34"/>
      <c r="P109" s="34"/>
      <c r="Q109" s="34"/>
      <c r="R109" s="34"/>
      <c r="S109" s="34"/>
      <c r="T109" s="34"/>
      <c r="U109" s="34"/>
      <c r="V109" s="34"/>
      <c r="W109" s="34"/>
    </row>
    <row r="110" spans="1:23" ht="13.5" x14ac:dyDescent="0.2">
      <c r="A110" s="56" t="s">
        <v>47</v>
      </c>
      <c r="B110" s="101" t="s">
        <v>46</v>
      </c>
      <c r="C110" s="101"/>
      <c r="D110" s="101"/>
      <c r="E110" s="101"/>
      <c r="F110" s="101"/>
      <c r="G110" s="101"/>
      <c r="H110" s="101"/>
      <c r="I110" s="101"/>
      <c r="J110" s="101"/>
      <c r="K110" s="101"/>
      <c r="L110" s="101"/>
      <c r="M110" s="101"/>
      <c r="N110" s="101"/>
      <c r="O110" s="101"/>
      <c r="P110" s="101"/>
      <c r="Q110" s="101"/>
      <c r="R110" s="101"/>
      <c r="S110" s="101"/>
      <c r="T110" s="101"/>
      <c r="U110" s="101"/>
      <c r="V110" s="101"/>
      <c r="W110" s="101"/>
    </row>
    <row r="111" spans="1:23" ht="27" customHeight="1" x14ac:dyDescent="0.2">
      <c r="A111" s="73"/>
      <c r="B111" s="98" t="s">
        <v>290</v>
      </c>
      <c r="C111" s="98"/>
      <c r="D111" s="98"/>
      <c r="E111" s="98"/>
      <c r="F111" s="98"/>
      <c r="G111" s="98"/>
      <c r="H111" s="98"/>
      <c r="I111" s="98"/>
      <c r="J111" s="98"/>
      <c r="K111" s="98"/>
      <c r="L111" s="98"/>
      <c r="M111" s="98"/>
      <c r="N111" s="98"/>
      <c r="O111" s="98"/>
      <c r="P111" s="98"/>
      <c r="Q111" s="98"/>
      <c r="R111" s="98"/>
      <c r="S111" s="98"/>
      <c r="T111" s="98"/>
      <c r="U111" s="98"/>
      <c r="V111" s="98"/>
      <c r="W111" s="98"/>
    </row>
    <row r="112" spans="1:23" ht="13.5" x14ac:dyDescent="0.2">
      <c r="A112" s="56" t="s">
        <v>40</v>
      </c>
      <c r="B112" s="101" t="s">
        <v>225</v>
      </c>
      <c r="C112" s="101"/>
      <c r="D112" s="101"/>
      <c r="E112" s="101"/>
      <c r="F112" s="101"/>
      <c r="G112" s="101"/>
      <c r="H112" s="101"/>
      <c r="I112" s="101"/>
      <c r="J112" s="101"/>
      <c r="K112" s="101"/>
      <c r="L112" s="101"/>
      <c r="M112" s="101"/>
      <c r="N112" s="101"/>
      <c r="O112" s="101"/>
      <c r="P112" s="101"/>
      <c r="Q112" s="101"/>
      <c r="R112" s="101"/>
      <c r="S112" s="101"/>
      <c r="T112" s="101"/>
      <c r="U112" s="101"/>
      <c r="V112" s="101"/>
      <c r="W112" s="101"/>
    </row>
    <row r="113" spans="1:23" ht="28.5" customHeight="1" x14ac:dyDescent="0.2">
      <c r="A113" s="56"/>
      <c r="B113" s="98" t="s">
        <v>226</v>
      </c>
      <c r="C113" s="98"/>
      <c r="D113" s="98"/>
      <c r="E113" s="98"/>
      <c r="F113" s="98"/>
      <c r="G113" s="98"/>
      <c r="H113" s="98"/>
      <c r="I113" s="98"/>
      <c r="J113" s="98"/>
      <c r="K113" s="98"/>
      <c r="L113" s="98"/>
      <c r="M113" s="98"/>
      <c r="N113" s="98"/>
      <c r="O113" s="98"/>
      <c r="P113" s="98"/>
      <c r="Q113" s="98"/>
      <c r="R113" s="98"/>
      <c r="S113" s="98"/>
      <c r="T113" s="98"/>
      <c r="U113" s="98"/>
      <c r="V113" s="98"/>
      <c r="W113" s="98"/>
    </row>
    <row r="114" spans="1:23" ht="27" customHeight="1" x14ac:dyDescent="0.2">
      <c r="A114" s="55" t="s">
        <v>263</v>
      </c>
      <c r="B114" s="97" t="s">
        <v>324</v>
      </c>
      <c r="C114" s="97"/>
      <c r="D114" s="97"/>
      <c r="E114" s="97"/>
      <c r="F114" s="97"/>
      <c r="G114" s="97"/>
      <c r="H114" s="97"/>
      <c r="I114" s="97"/>
      <c r="J114" s="97"/>
      <c r="K114" s="97"/>
      <c r="L114" s="97"/>
      <c r="M114" s="97"/>
      <c r="N114" s="97"/>
      <c r="O114" s="97"/>
      <c r="P114" s="97"/>
      <c r="Q114" s="97"/>
      <c r="R114" s="97"/>
      <c r="S114" s="97"/>
      <c r="T114" s="97"/>
      <c r="U114" s="97"/>
      <c r="V114" s="97"/>
      <c r="W114" s="97"/>
    </row>
    <row r="115" spans="1:23" ht="13.5" x14ac:dyDescent="0.2">
      <c r="A115" s="73" t="s">
        <v>264</v>
      </c>
      <c r="B115" s="100" t="s">
        <v>325</v>
      </c>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28.5" customHeight="1" x14ac:dyDescent="0.2">
      <c r="A116" s="55" t="s">
        <v>265</v>
      </c>
      <c r="B116" s="97" t="s">
        <v>363</v>
      </c>
      <c r="C116" s="97"/>
      <c r="D116" s="97"/>
      <c r="E116" s="97"/>
      <c r="F116" s="97"/>
      <c r="G116" s="97"/>
      <c r="H116" s="97"/>
      <c r="I116" s="97"/>
      <c r="J116" s="97"/>
      <c r="K116" s="97"/>
      <c r="L116" s="97"/>
      <c r="M116" s="97"/>
      <c r="N116" s="97"/>
      <c r="O116" s="97"/>
      <c r="P116" s="97"/>
      <c r="Q116" s="97"/>
      <c r="R116" s="97"/>
      <c r="S116" s="97"/>
      <c r="T116" s="97"/>
      <c r="U116" s="97"/>
      <c r="V116" s="97"/>
      <c r="W116" s="97"/>
    </row>
    <row r="117" spans="1:23" ht="100.15" customHeight="1" x14ac:dyDescent="0.2">
      <c r="A117" s="55" t="s">
        <v>266</v>
      </c>
      <c r="B117" s="98" t="s">
        <v>402</v>
      </c>
      <c r="C117" s="97"/>
      <c r="D117" s="97"/>
      <c r="E117" s="97"/>
      <c r="F117" s="97"/>
      <c r="G117" s="97"/>
      <c r="H117" s="97"/>
      <c r="I117" s="97"/>
      <c r="J117" s="97"/>
      <c r="K117" s="97"/>
      <c r="L117" s="97"/>
      <c r="M117" s="97"/>
      <c r="N117" s="97"/>
      <c r="O117" s="97"/>
      <c r="P117" s="97"/>
      <c r="Q117" s="97"/>
      <c r="R117" s="97"/>
      <c r="S117" s="97"/>
      <c r="T117" s="97"/>
      <c r="U117" s="97"/>
      <c r="V117" s="97"/>
      <c r="W117" s="97"/>
    </row>
    <row r="118" spans="1:23" ht="109.5" customHeight="1" x14ac:dyDescent="0.2">
      <c r="A118" s="55" t="s">
        <v>267</v>
      </c>
      <c r="B118" s="97" t="s">
        <v>326</v>
      </c>
      <c r="C118" s="97"/>
      <c r="D118" s="97"/>
      <c r="E118" s="97"/>
      <c r="F118" s="97"/>
      <c r="G118" s="97"/>
      <c r="H118" s="97"/>
      <c r="I118" s="97"/>
      <c r="J118" s="97"/>
      <c r="K118" s="97"/>
      <c r="L118" s="97"/>
      <c r="M118" s="97"/>
      <c r="N118" s="97"/>
      <c r="O118" s="97"/>
      <c r="P118" s="97"/>
      <c r="Q118" s="97"/>
      <c r="R118" s="97"/>
      <c r="S118" s="97"/>
      <c r="T118" s="97"/>
      <c r="U118" s="97"/>
      <c r="V118" s="97"/>
      <c r="W118" s="97"/>
    </row>
    <row r="119" spans="1:23" ht="54.75" customHeight="1" x14ac:dyDescent="0.2">
      <c r="A119" s="55" t="s">
        <v>268</v>
      </c>
      <c r="B119" s="97" t="s">
        <v>327</v>
      </c>
      <c r="C119" s="97"/>
      <c r="D119" s="97"/>
      <c r="E119" s="97"/>
      <c r="F119" s="97"/>
      <c r="G119" s="97"/>
      <c r="H119" s="97"/>
      <c r="I119" s="97"/>
      <c r="J119" s="97"/>
      <c r="K119" s="97"/>
      <c r="L119" s="97"/>
      <c r="M119" s="97"/>
      <c r="N119" s="97"/>
      <c r="O119" s="97"/>
      <c r="P119" s="97"/>
      <c r="Q119" s="97"/>
      <c r="R119" s="97"/>
      <c r="S119" s="97"/>
      <c r="T119" s="97"/>
      <c r="U119" s="97"/>
      <c r="V119" s="97"/>
      <c r="W119" s="97"/>
    </row>
    <row r="120" spans="1:23" ht="13.5" x14ac:dyDescent="0.2">
      <c r="A120" s="54" t="s">
        <v>269</v>
      </c>
      <c r="B120" s="99" t="s">
        <v>227</v>
      </c>
      <c r="C120" s="99"/>
      <c r="D120" s="99"/>
      <c r="E120" s="99"/>
      <c r="F120" s="99"/>
      <c r="G120" s="99"/>
      <c r="H120" s="99"/>
      <c r="I120" s="99"/>
      <c r="J120" s="99"/>
      <c r="K120" s="99"/>
      <c r="L120" s="99"/>
      <c r="M120" s="99"/>
      <c r="N120" s="99"/>
      <c r="O120" s="99"/>
      <c r="P120" s="99"/>
      <c r="Q120" s="99"/>
      <c r="R120" s="99"/>
      <c r="S120" s="99"/>
      <c r="T120" s="99"/>
      <c r="U120" s="99"/>
      <c r="V120" s="99"/>
      <c r="W120" s="99"/>
    </row>
    <row r="121" spans="1:23" ht="40.5" customHeight="1" x14ac:dyDescent="0.2">
      <c r="A121" s="55" t="s">
        <v>270</v>
      </c>
      <c r="B121" s="98" t="s">
        <v>198</v>
      </c>
      <c r="C121" s="98"/>
      <c r="D121" s="98"/>
      <c r="E121" s="98"/>
      <c r="F121" s="98"/>
      <c r="G121" s="98"/>
      <c r="H121" s="98"/>
      <c r="I121" s="98"/>
      <c r="J121" s="98"/>
      <c r="K121" s="98"/>
      <c r="L121" s="98"/>
      <c r="M121" s="98"/>
      <c r="N121" s="98"/>
      <c r="O121" s="98"/>
      <c r="P121" s="98"/>
      <c r="Q121" s="98"/>
      <c r="R121" s="98"/>
      <c r="S121" s="98"/>
      <c r="T121" s="98"/>
      <c r="U121" s="98"/>
      <c r="V121" s="98"/>
      <c r="W121" s="98"/>
    </row>
    <row r="122" spans="1:23" ht="13.5" x14ac:dyDescent="0.2">
      <c r="A122" s="55" t="s">
        <v>328</v>
      </c>
      <c r="B122" s="103" t="s">
        <v>199</v>
      </c>
      <c r="C122" s="103"/>
      <c r="D122" s="103"/>
      <c r="E122" s="103"/>
      <c r="F122" s="103"/>
      <c r="G122" s="103"/>
      <c r="H122" s="103"/>
      <c r="I122" s="103"/>
      <c r="J122" s="103"/>
      <c r="K122" s="103"/>
      <c r="L122" s="103"/>
      <c r="M122" s="103"/>
      <c r="N122" s="103"/>
      <c r="O122" s="103"/>
      <c r="P122" s="103"/>
      <c r="Q122" s="103"/>
      <c r="R122" s="103"/>
      <c r="S122" s="103"/>
      <c r="T122" s="103"/>
      <c r="U122" s="103"/>
      <c r="V122" s="103"/>
      <c r="W122" s="103"/>
    </row>
    <row r="123" spans="1:23" ht="55.9" customHeight="1" x14ac:dyDescent="0.2">
      <c r="A123" s="55"/>
      <c r="B123" s="58" t="s">
        <v>67</v>
      </c>
      <c r="C123" s="104" t="str">
        <f>"- bol s dostatočným časovým predstihom pred uzavretím poistnej zmluvy písomne oboznámený s obsahom poistnej zmluvy, so VPP a "&amp;"OD, ktoré tvoria neoddeliteľnú súčasť poistnej zmluvy, s dôležitými podmienkami uzatváranej poistnej zmluvy prostredníctvom informačného dokumentu o poistnom produkte (d'alej len lPlD) a tiež prehlasuje, že:"</f>
        <v>- bol s dostatočným časovým predstihom pred uzavretím poistnej zmluvy písomne oboznámený s obsahom poistnej zmluvy, so VPP a OD, ktoré tvoria neoddeliteľnú súčasť poistnej zmluvy, s dôležitými podmienkami uzatváranej poistnej zmluvy prostredníctvom informačného dokumentu o poistnom produkte (d'alej len lPlD) a tiež prehlasuje, že:</v>
      </c>
      <c r="D123" s="104"/>
      <c r="E123" s="104"/>
      <c r="F123" s="104"/>
      <c r="G123" s="104"/>
      <c r="H123" s="104"/>
      <c r="I123" s="104"/>
      <c r="J123" s="104"/>
      <c r="K123" s="104"/>
      <c r="L123" s="104"/>
      <c r="M123" s="104"/>
      <c r="N123" s="104"/>
      <c r="O123" s="104"/>
      <c r="P123" s="104"/>
      <c r="Q123" s="104"/>
      <c r="R123" s="104"/>
      <c r="S123" s="104"/>
      <c r="T123" s="104"/>
      <c r="U123" s="104"/>
      <c r="V123" s="104"/>
      <c r="W123" s="104"/>
    </row>
    <row r="124" spans="1:23" ht="13.9" customHeight="1" x14ac:dyDescent="0.2">
      <c r="A124" s="55"/>
      <c r="B124" s="58"/>
      <c r="C124" s="2" t="s">
        <v>169</v>
      </c>
      <c r="D124" s="104" t="s">
        <v>403</v>
      </c>
      <c r="E124" s="104"/>
      <c r="F124" s="104"/>
      <c r="G124" s="104"/>
      <c r="H124" s="104"/>
      <c r="I124" s="104"/>
      <c r="J124" s="104"/>
      <c r="K124" s="104"/>
      <c r="L124" s="104"/>
      <c r="M124" s="104"/>
      <c r="N124" s="104"/>
      <c r="O124" s="104"/>
      <c r="P124" s="104"/>
      <c r="Q124" s="104"/>
      <c r="R124" s="104"/>
      <c r="S124" s="104"/>
      <c r="T124" s="104"/>
      <c r="U124" s="104"/>
      <c r="V124" s="104"/>
      <c r="W124" s="104"/>
    </row>
    <row r="125" spans="1:23" ht="28.9" customHeight="1" x14ac:dyDescent="0.2">
      <c r="A125" s="55"/>
      <c r="B125" s="58"/>
      <c r="C125" s="95" t="s">
        <v>169</v>
      </c>
      <c r="D125" s="104" t="s">
        <v>404</v>
      </c>
      <c r="E125" s="104"/>
      <c r="F125" s="104"/>
      <c r="G125" s="104"/>
      <c r="H125" s="104"/>
      <c r="I125" s="104"/>
      <c r="J125" s="104"/>
      <c r="K125" s="104"/>
      <c r="L125" s="104"/>
      <c r="M125" s="104"/>
      <c r="N125" s="104"/>
      <c r="O125" s="104"/>
      <c r="P125" s="104"/>
      <c r="Q125" s="104"/>
      <c r="R125" s="104"/>
      <c r="S125" s="104"/>
      <c r="T125" s="104"/>
      <c r="U125" s="104"/>
      <c r="V125" s="104"/>
      <c r="W125" s="104"/>
    </row>
    <row r="126" spans="1:23" ht="60" customHeight="1" x14ac:dyDescent="0.2">
      <c r="A126" s="55"/>
      <c r="B126" s="58"/>
      <c r="C126" s="39" t="s">
        <v>169</v>
      </c>
      <c r="D126" s="97" t="s">
        <v>405</v>
      </c>
      <c r="E126" s="97"/>
      <c r="F126" s="97"/>
      <c r="G126" s="97"/>
      <c r="H126" s="97"/>
      <c r="I126" s="97"/>
      <c r="J126" s="97"/>
      <c r="K126" s="97"/>
      <c r="L126" s="97"/>
      <c r="M126" s="97"/>
      <c r="N126" s="97"/>
      <c r="O126" s="97"/>
      <c r="P126" s="97"/>
      <c r="Q126" s="97"/>
      <c r="R126" s="97"/>
      <c r="S126" s="97"/>
      <c r="T126" s="97"/>
      <c r="U126" s="97"/>
      <c r="V126" s="97"/>
      <c r="W126" s="97"/>
    </row>
    <row r="127" spans="1:23" ht="112.9" customHeight="1" x14ac:dyDescent="0.2">
      <c r="A127" s="55"/>
      <c r="B127" s="58"/>
      <c r="C127" s="39" t="s">
        <v>169</v>
      </c>
      <c r="D127" s="98" t="s">
        <v>406</v>
      </c>
      <c r="E127" s="98"/>
      <c r="F127" s="98"/>
      <c r="G127" s="98"/>
      <c r="H127" s="98"/>
      <c r="I127" s="98"/>
      <c r="J127" s="98"/>
      <c r="K127" s="98"/>
      <c r="L127" s="98"/>
      <c r="M127" s="98"/>
      <c r="N127" s="98"/>
      <c r="O127" s="98"/>
      <c r="P127" s="98"/>
      <c r="Q127" s="98"/>
      <c r="R127" s="98"/>
      <c r="S127" s="98"/>
      <c r="T127" s="98"/>
      <c r="U127" s="98"/>
      <c r="V127" s="98"/>
      <c r="W127" s="98"/>
    </row>
    <row r="128" spans="1:23" ht="28.5" customHeight="1" x14ac:dyDescent="0.2">
      <c r="A128" s="55" t="s">
        <v>329</v>
      </c>
      <c r="B128" s="97" t="s">
        <v>200</v>
      </c>
      <c r="C128" s="97"/>
      <c r="D128" s="97"/>
      <c r="E128" s="97"/>
      <c r="F128" s="97"/>
      <c r="G128" s="97"/>
      <c r="H128" s="97"/>
      <c r="I128" s="97"/>
      <c r="J128" s="97"/>
      <c r="K128" s="97"/>
      <c r="L128" s="97"/>
      <c r="M128" s="97"/>
      <c r="N128" s="97"/>
      <c r="O128" s="97"/>
      <c r="P128" s="97"/>
      <c r="Q128" s="97"/>
      <c r="R128" s="97"/>
      <c r="S128" s="97"/>
      <c r="T128" s="97"/>
      <c r="U128" s="97"/>
      <c r="V128" s="97"/>
      <c r="W128" s="97"/>
    </row>
    <row r="129" spans="1:23" ht="13.5" x14ac:dyDescent="0.2">
      <c r="A129" s="56"/>
      <c r="B129" s="34"/>
      <c r="C129" s="34"/>
      <c r="D129" s="34"/>
      <c r="E129" s="34"/>
      <c r="F129" s="34"/>
      <c r="G129" s="34"/>
      <c r="H129" s="34"/>
      <c r="I129" s="34"/>
      <c r="J129" s="34"/>
      <c r="K129" s="34"/>
      <c r="L129" s="34"/>
      <c r="M129" s="34"/>
      <c r="N129" s="34"/>
      <c r="O129" s="34"/>
      <c r="P129" s="34"/>
      <c r="Q129" s="34"/>
      <c r="R129" s="34"/>
      <c r="S129" s="34"/>
      <c r="T129" s="34"/>
      <c r="U129" s="34"/>
      <c r="V129" s="34"/>
      <c r="W129" s="34"/>
    </row>
    <row r="130" spans="1:23" ht="13.5" x14ac:dyDescent="0.2">
      <c r="A130" s="126" t="str">
        <f>AA9&amp;", "&amp;TEXT(AA12,"dd.mm.yyyy")</f>
        <v>Keť, 17.09.2021</v>
      </c>
      <c r="B130" s="126"/>
      <c r="C130" s="126"/>
      <c r="D130" s="126"/>
      <c r="E130" s="126"/>
      <c r="F130" s="126"/>
      <c r="G130" s="126"/>
      <c r="H130" s="126"/>
      <c r="I130" s="126"/>
      <c r="J130" s="126"/>
      <c r="K130" s="34"/>
      <c r="L130" s="34"/>
      <c r="M130" s="126" t="str">
        <f>AA9&amp;", "&amp;TEXT(AA12,"dd.mm.yyyy")</f>
        <v>Keť, 17.09.2021</v>
      </c>
      <c r="N130" s="126"/>
      <c r="O130" s="126"/>
      <c r="P130" s="126"/>
      <c r="Q130" s="126"/>
      <c r="R130" s="126"/>
      <c r="S130" s="126"/>
      <c r="T130" s="126"/>
      <c r="U130" s="126"/>
      <c r="V130" s="126"/>
      <c r="W130" s="126"/>
    </row>
    <row r="131" spans="1:23" ht="13.5" x14ac:dyDescent="0.2">
      <c r="A131" s="74"/>
      <c r="B131" s="75"/>
      <c r="C131" s="36"/>
      <c r="D131" s="36"/>
      <c r="E131" s="36"/>
      <c r="F131" s="36"/>
      <c r="G131" s="36"/>
      <c r="H131" s="36"/>
      <c r="I131" s="36"/>
      <c r="J131" s="34"/>
      <c r="K131" s="34"/>
      <c r="L131" s="34"/>
      <c r="M131" s="34"/>
      <c r="N131" s="34"/>
      <c r="O131" s="34"/>
      <c r="P131" s="34"/>
      <c r="Q131" s="34"/>
      <c r="R131" s="34"/>
      <c r="S131" s="34"/>
      <c r="T131" s="34"/>
      <c r="U131" s="34"/>
      <c r="V131" s="34"/>
      <c r="W131" s="34"/>
    </row>
    <row r="132" spans="1:23" ht="13.5" x14ac:dyDescent="0.2">
      <c r="A132" s="74"/>
      <c r="B132" s="75"/>
      <c r="C132" s="36"/>
      <c r="D132" s="36"/>
      <c r="E132" s="36"/>
      <c r="F132" s="36"/>
      <c r="G132" s="36"/>
      <c r="H132" s="36"/>
      <c r="I132" s="36"/>
      <c r="J132" s="34"/>
      <c r="K132" s="34"/>
      <c r="L132" s="34"/>
      <c r="M132" s="34"/>
      <c r="N132" s="34"/>
      <c r="O132" s="34"/>
      <c r="P132" s="34"/>
      <c r="Q132" s="34"/>
      <c r="R132" s="34"/>
      <c r="S132" s="34"/>
      <c r="T132" s="34"/>
      <c r="U132" s="34"/>
      <c r="V132" s="34"/>
      <c r="W132" s="34"/>
    </row>
    <row r="133" spans="1:23" ht="13.5" x14ac:dyDescent="0.2">
      <c r="A133" s="74"/>
      <c r="B133" s="36"/>
      <c r="C133" s="36"/>
      <c r="D133" s="36"/>
      <c r="E133" s="36"/>
      <c r="F133" s="36"/>
      <c r="G133" s="36"/>
      <c r="H133" s="36"/>
      <c r="I133" s="36"/>
      <c r="J133" s="34"/>
      <c r="K133" s="34"/>
      <c r="L133" s="34"/>
      <c r="M133" s="34"/>
      <c r="N133" s="34"/>
      <c r="O133" s="34"/>
      <c r="P133" s="34"/>
      <c r="Q133" s="34"/>
      <c r="R133" s="34"/>
      <c r="S133" s="34"/>
      <c r="T133" s="34"/>
      <c r="U133" s="34"/>
      <c r="V133" s="34"/>
      <c r="W133" s="34"/>
    </row>
    <row r="134" spans="1:23" ht="13.5" x14ac:dyDescent="0.2">
      <c r="A134" s="56"/>
      <c r="B134" s="34"/>
      <c r="C134" s="34"/>
      <c r="D134" s="34"/>
      <c r="E134" s="34"/>
      <c r="F134" s="34"/>
      <c r="G134" s="34"/>
      <c r="H134" s="34"/>
      <c r="I134" s="34"/>
      <c r="J134" s="34"/>
      <c r="K134" s="34"/>
      <c r="L134" s="34"/>
      <c r="M134" s="34"/>
      <c r="N134" s="34"/>
      <c r="O134" s="34"/>
      <c r="P134" s="34"/>
      <c r="Q134" s="34"/>
      <c r="R134" s="34"/>
      <c r="S134" s="34"/>
      <c r="T134" s="34"/>
      <c r="U134" s="34"/>
      <c r="V134" s="34"/>
      <c r="W134" s="34"/>
    </row>
    <row r="135" spans="1:23" ht="13.5" x14ac:dyDescent="0.2">
      <c r="A135" s="57"/>
      <c r="B135" s="29"/>
      <c r="C135" s="29"/>
      <c r="D135" s="29"/>
      <c r="E135" s="29"/>
      <c r="F135" s="29"/>
      <c r="G135" s="29"/>
      <c r="H135" s="29"/>
      <c r="I135" s="29"/>
      <c r="J135" s="29"/>
      <c r="K135" s="29"/>
      <c r="L135" s="29"/>
      <c r="M135" s="29"/>
      <c r="N135" s="29"/>
      <c r="O135" s="29"/>
      <c r="P135" s="29"/>
      <c r="Q135" s="29"/>
      <c r="R135" s="29"/>
      <c r="S135" s="29"/>
      <c r="T135" s="29"/>
      <c r="U135" s="29"/>
      <c r="V135" s="29"/>
      <c r="W135" s="29"/>
    </row>
    <row r="136" spans="1:23" ht="14.25" thickBot="1" x14ac:dyDescent="0.25">
      <c r="A136" s="59"/>
      <c r="B136" s="40"/>
      <c r="C136" s="40"/>
      <c r="D136" s="40"/>
      <c r="E136" s="40"/>
      <c r="F136" s="40"/>
      <c r="G136" s="40"/>
      <c r="H136" s="40"/>
      <c r="I136" s="40"/>
      <c r="J136" s="40"/>
      <c r="K136" s="29"/>
      <c r="L136" s="29"/>
      <c r="M136" s="29"/>
      <c r="N136" s="40"/>
      <c r="O136" s="40"/>
      <c r="P136" s="40"/>
      <c r="Q136" s="40"/>
      <c r="R136" s="40"/>
      <c r="S136" s="40"/>
      <c r="T136" s="40"/>
      <c r="U136" s="40"/>
      <c r="V136" s="40"/>
      <c r="W136" s="29"/>
    </row>
    <row r="137" spans="1:23" ht="13.5" x14ac:dyDescent="0.2">
      <c r="A137" s="57"/>
      <c r="B137" s="125" t="s">
        <v>65</v>
      </c>
      <c r="C137" s="125"/>
      <c r="D137" s="125"/>
      <c r="E137" s="125"/>
      <c r="F137" s="125"/>
      <c r="G137" s="125"/>
      <c r="H137" s="125"/>
      <c r="I137" s="125"/>
      <c r="J137" s="125"/>
      <c r="K137" s="29"/>
      <c r="L137" s="29"/>
      <c r="M137" s="96" t="s">
        <v>358</v>
      </c>
      <c r="N137" s="96"/>
      <c r="O137" s="96"/>
      <c r="P137" s="96"/>
      <c r="Q137" s="96"/>
      <c r="R137" s="96"/>
      <c r="S137" s="96"/>
      <c r="T137" s="96"/>
      <c r="U137" s="96"/>
      <c r="V137" s="96"/>
      <c r="W137" s="12"/>
    </row>
    <row r="138" spans="1:23" ht="13.5" x14ac:dyDescent="0.2">
      <c r="A138" s="102" t="str">
        <f>AA7</f>
        <v>Mgr.Attila Farkas</v>
      </c>
      <c r="B138" s="102"/>
      <c r="C138" s="102"/>
      <c r="D138" s="102"/>
      <c r="E138" s="102"/>
      <c r="F138" s="102"/>
      <c r="G138" s="102"/>
      <c r="H138" s="102"/>
      <c r="I138" s="102"/>
      <c r="J138" s="102"/>
      <c r="K138" s="102"/>
      <c r="L138" s="29"/>
      <c r="M138" s="34"/>
      <c r="N138" s="105" t="s">
        <v>370</v>
      </c>
      <c r="O138" s="105"/>
      <c r="P138" s="105"/>
      <c r="Q138" s="105"/>
      <c r="R138" s="105"/>
      <c r="S138" s="105"/>
      <c r="T138" s="105"/>
      <c r="U138" s="105"/>
      <c r="V138" s="105"/>
      <c r="W138" s="34"/>
    </row>
    <row r="139" spans="1:23" ht="13.5" x14ac:dyDescent="0.2">
      <c r="A139" s="102" t="str">
        <f>AA8</f>
        <v>starosta</v>
      </c>
      <c r="B139" s="102"/>
      <c r="C139" s="102"/>
      <c r="D139" s="102"/>
      <c r="E139" s="102"/>
      <c r="F139" s="102"/>
      <c r="G139" s="102"/>
      <c r="H139" s="102"/>
      <c r="I139" s="102"/>
      <c r="J139" s="102"/>
      <c r="K139" s="102"/>
      <c r="L139" s="29"/>
      <c r="M139" s="96" t="s">
        <v>359</v>
      </c>
      <c r="N139" s="96"/>
      <c r="O139" s="96"/>
      <c r="P139" s="96"/>
      <c r="Q139" s="96"/>
      <c r="R139" s="96"/>
      <c r="S139" s="96"/>
      <c r="T139" s="96"/>
      <c r="U139" s="96"/>
      <c r="V139" s="96"/>
      <c r="W139" s="96"/>
    </row>
    <row r="140" spans="1:23" ht="13.5" x14ac:dyDescent="0.2">
      <c r="A140" s="78"/>
      <c r="B140" s="75"/>
      <c r="C140" s="36"/>
      <c r="D140" s="36"/>
      <c r="E140" s="36"/>
      <c r="F140" s="36"/>
      <c r="G140" s="36"/>
      <c r="H140" s="36"/>
      <c r="I140" s="36"/>
      <c r="J140" s="34"/>
      <c r="K140" s="34"/>
      <c r="L140" s="34"/>
      <c r="M140" s="96" t="s">
        <v>360</v>
      </c>
      <c r="N140" s="96"/>
      <c r="O140" s="96"/>
      <c r="P140" s="96"/>
      <c r="Q140" s="96"/>
      <c r="R140" s="96"/>
      <c r="S140" s="96"/>
      <c r="T140" s="96"/>
      <c r="U140" s="96"/>
      <c r="V140" s="96"/>
      <c r="W140" s="96"/>
    </row>
  </sheetData>
  <sheetProtection password="C4DF" sheet="1" objects="1" scenarios="1"/>
  <mergeCells count="146">
    <mergeCell ref="B137:J137"/>
    <mergeCell ref="A130:J130"/>
    <mergeCell ref="M130:W130"/>
    <mergeCell ref="M137:V137"/>
    <mergeCell ref="D124:W124"/>
    <mergeCell ref="D127:W127"/>
    <mergeCell ref="D126:W126"/>
    <mergeCell ref="D125:W125"/>
    <mergeCell ref="G59:K59"/>
    <mergeCell ref="G60:K60"/>
    <mergeCell ref="G63:K63"/>
    <mergeCell ref="G64:K64"/>
    <mergeCell ref="B103:W103"/>
    <mergeCell ref="B68:W68"/>
    <mergeCell ref="B69:W69"/>
    <mergeCell ref="A71:W71"/>
    <mergeCell ref="A85:W85"/>
    <mergeCell ref="B65:W65"/>
    <mergeCell ref="B66:W66"/>
    <mergeCell ref="B67:W67"/>
    <mergeCell ref="B73:W73"/>
    <mergeCell ref="B74:W74"/>
    <mergeCell ref="B75:W75"/>
    <mergeCell ref="B76:W76"/>
    <mergeCell ref="B100:W100"/>
    <mergeCell ref="B101:W101"/>
    <mergeCell ref="B102:W102"/>
    <mergeCell ref="B51:W51"/>
    <mergeCell ref="G52:W52"/>
    <mergeCell ref="G54:W54"/>
    <mergeCell ref="B55:F55"/>
    <mergeCell ref="B52:F52"/>
    <mergeCell ref="A49:W49"/>
    <mergeCell ref="C82:W82"/>
    <mergeCell ref="M77:W77"/>
    <mergeCell ref="A72:W72"/>
    <mergeCell ref="C89:W89"/>
    <mergeCell ref="C90:W90"/>
    <mergeCell ref="C91:W91"/>
    <mergeCell ref="C92:W92"/>
    <mergeCell ref="C93:W93"/>
    <mergeCell ref="C81:W81"/>
    <mergeCell ref="G55:W55"/>
    <mergeCell ref="B83:W83"/>
    <mergeCell ref="A86:W86"/>
    <mergeCell ref="B87:W87"/>
    <mergeCell ref="B88:W88"/>
    <mergeCell ref="M78:W78"/>
    <mergeCell ref="M79:W79"/>
    <mergeCell ref="B77:L77"/>
    <mergeCell ref="B78:L78"/>
    <mergeCell ref="B79:L79"/>
    <mergeCell ref="B80:W80"/>
    <mergeCell ref="A96:W96"/>
    <mergeCell ref="A97:W97"/>
    <mergeCell ref="C41:K41"/>
    <mergeCell ref="G53:W53"/>
    <mergeCell ref="B53:F53"/>
    <mergeCell ref="L45:M45"/>
    <mergeCell ref="C45:K45"/>
    <mergeCell ref="N45:R45"/>
    <mergeCell ref="A45:B45"/>
    <mergeCell ref="A47:W47"/>
    <mergeCell ref="N39:R40"/>
    <mergeCell ref="L43:M43"/>
    <mergeCell ref="S42:W42"/>
    <mergeCell ref="N41:R41"/>
    <mergeCell ref="N42:R42"/>
    <mergeCell ref="A39:B40"/>
    <mergeCell ref="C43:K43"/>
    <mergeCell ref="A42:B42"/>
    <mergeCell ref="L42:M42"/>
    <mergeCell ref="C42:K42"/>
    <mergeCell ref="C39:K40"/>
    <mergeCell ref="A1:W1"/>
    <mergeCell ref="B54:F54"/>
    <mergeCell ref="C46:R46"/>
    <mergeCell ref="S45:W45"/>
    <mergeCell ref="S43:W43"/>
    <mergeCell ref="N43:R43"/>
    <mergeCell ref="S44:W44"/>
    <mergeCell ref="A43:B43"/>
    <mergeCell ref="A44:B44"/>
    <mergeCell ref="A9:W9"/>
    <mergeCell ref="A11:W11"/>
    <mergeCell ref="A13:W13"/>
    <mergeCell ref="A14:W14"/>
    <mergeCell ref="A34:W34"/>
    <mergeCell ref="A41:B41"/>
    <mergeCell ref="N44:R44"/>
    <mergeCell ref="C44:K44"/>
    <mergeCell ref="L44:M44"/>
    <mergeCell ref="L41:M41"/>
    <mergeCell ref="S46:W46"/>
    <mergeCell ref="A5:W5"/>
    <mergeCell ref="B32:W32"/>
    <mergeCell ref="B33:W33"/>
    <mergeCell ref="A6:W6"/>
    <mergeCell ref="A3:W3"/>
    <mergeCell ref="A20:W20"/>
    <mergeCell ref="S39:W40"/>
    <mergeCell ref="B61:W61"/>
    <mergeCell ref="G57:K57"/>
    <mergeCell ref="G58:K58"/>
    <mergeCell ref="A38:W38"/>
    <mergeCell ref="A36:W36"/>
    <mergeCell ref="A37:W37"/>
    <mergeCell ref="S41:W41"/>
    <mergeCell ref="A7:W7"/>
    <mergeCell ref="B30:W30"/>
    <mergeCell ref="B31:W31"/>
    <mergeCell ref="A22:W22"/>
    <mergeCell ref="A17:W17"/>
    <mergeCell ref="A18:W18"/>
    <mergeCell ref="A8:W8"/>
    <mergeCell ref="A15:W15"/>
    <mergeCell ref="A16:W16"/>
    <mergeCell ref="B28:W28"/>
    <mergeCell ref="B29:W29"/>
    <mergeCell ref="G25:W25"/>
    <mergeCell ref="A50:W50"/>
    <mergeCell ref="L39:M40"/>
    <mergeCell ref="M140:W140"/>
    <mergeCell ref="B114:W114"/>
    <mergeCell ref="B117:W117"/>
    <mergeCell ref="B120:W120"/>
    <mergeCell ref="B115:W115"/>
    <mergeCell ref="B94:W94"/>
    <mergeCell ref="B104:W104"/>
    <mergeCell ref="B110:W110"/>
    <mergeCell ref="B118:W118"/>
    <mergeCell ref="B116:W116"/>
    <mergeCell ref="B119:W119"/>
    <mergeCell ref="B128:W128"/>
    <mergeCell ref="A138:K138"/>
    <mergeCell ref="A139:K139"/>
    <mergeCell ref="M139:W139"/>
    <mergeCell ref="B121:W121"/>
    <mergeCell ref="B122:W122"/>
    <mergeCell ref="C123:W123"/>
    <mergeCell ref="N138:V138"/>
    <mergeCell ref="B113:W113"/>
    <mergeCell ref="B111:W111"/>
    <mergeCell ref="B112:W112"/>
    <mergeCell ref="B98:W98"/>
    <mergeCell ref="B99:W99"/>
  </mergeCells>
  <phoneticPr fontId="0" type="noConversion"/>
  <conditionalFormatting sqref="A13:W15 AA5:AA13">
    <cfRule type="cellIs" dxfId="12" priority="5" stopIfTrue="1" operator="equal">
      <formula>$W$1</formula>
    </cfRule>
  </conditionalFormatting>
  <conditionalFormatting sqref="AA14:AA15">
    <cfRule type="cellIs" dxfId="11" priority="2" stopIfTrue="1" operator="equal">
      <formula>$W$1</formula>
    </cfRule>
  </conditionalFormatting>
  <conditionalFormatting sqref="G52:W53">
    <cfRule type="containsBlanks" dxfId="10" priority="1">
      <formula>LEN(TRIM(G52))=0</formula>
    </cfRule>
  </conditionalFormatting>
  <dataValidations count="3">
    <dataValidation type="list" allowBlank="1" showInputMessage="1" showErrorMessage="1" sqref="L41:M45" xr:uid="{00000000-0002-0000-0000-000000000000}">
      <formula1>$AC$5:$AC$6</formula1>
    </dataValidation>
    <dataValidation type="date" operator="greaterThan" allowBlank="1" showInputMessage="1" showErrorMessage="1" errorTitle="Chybný dátum" error="Nie je možné uzavrieť poistnú zmluvu so spätnou platnosťou." sqref="AA6" xr:uid="{00000000-0002-0000-0000-000001000000}">
      <formula1>TODAY()-15</formula1>
    </dataValidation>
    <dataValidation type="list" allowBlank="1" showInputMessage="1" showErrorMessage="1" sqref="AA13" xr:uid="{00000000-0002-0000-0000-000002000000}">
      <formula1>"1,2,4"</formula1>
    </dataValidation>
  </dataValidations>
  <hyperlinks>
    <hyperlink ref="B79" r:id="rId1" display="mailto:majetok.likvidacia@union.sk" xr:uid="{00000000-0004-0000-0000-000000000000}"/>
    <hyperlink ref="M79" r:id="rId2" display="mailto:majetok.likvidacia@union.sk" xr:uid="{00000000-0004-0000-0000-000001000000}"/>
  </hyperlinks>
  <pageMargins left="0.78740157480314965" right="0.78740157480314965" top="0.48" bottom="0.59055118110236227" header="0.19685039370078741" footer="0.19685039370078741"/>
  <pageSetup paperSize="9" orientation="portrait" r:id="rId3"/>
  <headerFooter differentFirst="1" alignWithMargins="0">
    <oddFooter>&amp;R&amp;"Times New Roman,Normálne"&amp;12&amp;P/&amp;N</oddFooter>
    <firstHeader>&amp;R&amp;"Arial,Normal"&amp;11Číslo poistnej zmluvy&amp;"Times New Roman,Bold"&amp;12 11-416322</firstHeader>
    <firstFooter>&amp;L&amp;"Times New Roman,Tučné"&amp;12 1+345+01+04+0919&amp;R&amp;"Times New Roman,Normálne"&amp;12&amp;P/&amp;N</first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Z98"/>
  <sheetViews>
    <sheetView topLeftCell="A22" workbookViewId="0">
      <selection activeCell="AD57" sqref="AD57"/>
    </sheetView>
  </sheetViews>
  <sheetFormatPr defaultColWidth="9.140625" defaultRowHeight="12.75" x14ac:dyDescent="0.2"/>
  <cols>
    <col min="1" max="1" width="3.85546875" style="2" customWidth="1"/>
    <col min="2" max="23" width="3.7109375" style="2" customWidth="1"/>
    <col min="24" max="16384" width="9.140625" style="2"/>
  </cols>
  <sheetData>
    <row r="1" spans="1:26" ht="20.25" x14ac:dyDescent="0.2">
      <c r="A1" s="143" t="s">
        <v>66</v>
      </c>
      <c r="B1" s="143"/>
      <c r="C1" s="143"/>
      <c r="D1" s="143"/>
      <c r="E1" s="143"/>
      <c r="F1" s="143"/>
      <c r="G1" s="143"/>
      <c r="H1" s="143"/>
      <c r="I1" s="143"/>
      <c r="J1" s="143"/>
      <c r="K1" s="143"/>
      <c r="L1" s="143"/>
      <c r="M1" s="143"/>
      <c r="N1" s="143"/>
      <c r="O1" s="143"/>
      <c r="P1" s="143"/>
      <c r="Q1" s="143"/>
      <c r="R1" s="143"/>
      <c r="S1" s="143"/>
      <c r="T1" s="143"/>
      <c r="U1" s="143"/>
      <c r="V1" s="143"/>
      <c r="W1" s="143"/>
    </row>
    <row r="2" spans="1:26" ht="3.75" customHeight="1" x14ac:dyDescent="0.2">
      <c r="A2" s="12"/>
      <c r="B2" s="12"/>
      <c r="C2" s="12"/>
      <c r="D2" s="12"/>
      <c r="E2" s="12"/>
      <c r="F2" s="12"/>
      <c r="G2" s="12"/>
      <c r="H2" s="12"/>
      <c r="I2" s="12"/>
      <c r="J2" s="12"/>
      <c r="K2" s="12"/>
      <c r="L2" s="12"/>
      <c r="M2" s="12"/>
      <c r="N2" s="12"/>
      <c r="O2" s="12"/>
      <c r="P2" s="12"/>
      <c r="Q2" s="12"/>
      <c r="R2" s="12"/>
      <c r="S2" s="12"/>
      <c r="T2" s="12"/>
      <c r="U2" s="12"/>
      <c r="V2" s="12"/>
      <c r="W2" s="12"/>
    </row>
    <row r="3" spans="1:26" ht="18" x14ac:dyDescent="0.2">
      <c r="A3" s="144" t="s">
        <v>29</v>
      </c>
      <c r="B3" s="145"/>
      <c r="C3" s="145"/>
      <c r="D3" s="145"/>
      <c r="E3" s="145"/>
      <c r="F3" s="145"/>
      <c r="G3" s="145"/>
      <c r="H3" s="145"/>
      <c r="I3" s="145"/>
      <c r="J3" s="145"/>
      <c r="K3" s="145"/>
      <c r="L3" s="145"/>
      <c r="M3" s="145"/>
      <c r="N3" s="145"/>
      <c r="O3" s="145"/>
      <c r="P3" s="145"/>
      <c r="Q3" s="145"/>
      <c r="R3" s="145"/>
      <c r="S3" s="145"/>
      <c r="T3" s="145"/>
      <c r="U3" s="145"/>
      <c r="V3" s="145"/>
      <c r="W3" s="146"/>
    </row>
    <row r="4" spans="1:26" ht="3.75" customHeight="1" x14ac:dyDescent="0.2">
      <c r="A4" s="12"/>
      <c r="B4" s="12"/>
      <c r="C4" s="12"/>
      <c r="D4" s="12"/>
      <c r="E4" s="12"/>
      <c r="F4" s="12"/>
      <c r="G4" s="12"/>
      <c r="H4" s="12"/>
      <c r="I4" s="12"/>
      <c r="J4" s="12"/>
      <c r="K4" s="12"/>
      <c r="L4" s="12"/>
      <c r="M4" s="12"/>
      <c r="N4" s="12"/>
      <c r="O4" s="12"/>
      <c r="P4" s="12"/>
      <c r="Q4" s="12"/>
      <c r="R4" s="12"/>
      <c r="S4" s="12"/>
      <c r="T4" s="12"/>
      <c r="U4" s="12"/>
      <c r="V4" s="12"/>
      <c r="W4" s="12"/>
    </row>
    <row r="5" spans="1:26" ht="13.5" x14ac:dyDescent="0.2">
      <c r="A5" s="41" t="s">
        <v>142</v>
      </c>
      <c r="B5" s="34"/>
      <c r="C5" s="34"/>
      <c r="D5" s="34"/>
      <c r="E5" s="34"/>
      <c r="F5" s="34"/>
      <c r="G5" s="34"/>
      <c r="H5" s="34"/>
      <c r="I5" s="34"/>
      <c r="J5" s="34"/>
      <c r="K5" s="34"/>
      <c r="L5" s="34"/>
      <c r="M5" s="34"/>
      <c r="N5" s="34"/>
      <c r="O5" s="34"/>
      <c r="P5" s="34"/>
      <c r="Q5" s="34"/>
      <c r="R5" s="34"/>
      <c r="S5" s="34"/>
      <c r="T5" s="34"/>
      <c r="U5" s="34"/>
      <c r="V5" s="34"/>
      <c r="W5" s="34"/>
    </row>
    <row r="6" spans="1:26" ht="27" customHeight="1" x14ac:dyDescent="0.2">
      <c r="A6" s="39" t="s">
        <v>67</v>
      </c>
      <c r="B6" s="98" t="str">
        <f>"Budovy, haly a stavby vedené v účtovnej evidencii poisteného, na novú cenu, podľa prílohy č. 1,"</f>
        <v>Budovy, haly a stavby vedené v účtovnej evidencii poisteného, na novú cenu, podľa prílohy č. 1,</v>
      </c>
      <c r="C6" s="98"/>
      <c r="D6" s="98"/>
      <c r="E6" s="98"/>
      <c r="F6" s="98"/>
      <c r="G6" s="98"/>
      <c r="H6" s="98"/>
      <c r="I6" s="98"/>
      <c r="J6" s="98"/>
      <c r="K6" s="98"/>
      <c r="L6" s="98"/>
      <c r="M6" s="98"/>
      <c r="N6" s="98"/>
      <c r="O6" s="98"/>
      <c r="P6" s="98"/>
      <c r="Q6" s="98"/>
      <c r="R6" s="98"/>
      <c r="S6" s="98"/>
      <c r="T6" s="98"/>
      <c r="U6" s="98"/>
      <c r="V6" s="98"/>
      <c r="W6" s="98"/>
      <c r="Y6" s="19"/>
    </row>
    <row r="7" spans="1:26" ht="54" customHeight="1" x14ac:dyDescent="0.2">
      <c r="A7" s="39" t="s">
        <v>68</v>
      </c>
      <c r="B7" s="98" t="str">
        <f>"Súbor hnuteľného majetku všetkých účtovných tried, vrátane DHM a OTE,  inventáru a dopravných prostriedkov bez EČV, "&amp;"zásob, vedených v účtovnej evidencii poisteného na obstarávaciu cenu a hnuteľného majetku vedeného na podsúvahových účtoch a prevzatého hnuteľného majetku,"</f>
        <v>Súbor hnuteľného majetku všetkých účtovných tried, vrátane DHM a OTE,  inventáru a dopravných prostriedkov bez EČV, zásob, vedených v účtovnej evidencii poisteného na obstarávaciu cenu a hnuteľného majetku vedeného na podsúvahových účtoch a prevzatého hnuteľného majetku,</v>
      </c>
      <c r="C7" s="98"/>
      <c r="D7" s="98"/>
      <c r="E7" s="98"/>
      <c r="F7" s="98"/>
      <c r="G7" s="98"/>
      <c r="H7" s="98"/>
      <c r="I7" s="98"/>
      <c r="J7" s="98"/>
      <c r="K7" s="98"/>
      <c r="L7" s="98"/>
      <c r="M7" s="98"/>
      <c r="N7" s="98"/>
      <c r="O7" s="98"/>
      <c r="P7" s="98"/>
      <c r="Q7" s="98"/>
      <c r="R7" s="98"/>
      <c r="S7" s="98"/>
      <c r="T7" s="98"/>
      <c r="U7" s="98"/>
      <c r="V7" s="98"/>
      <c r="W7" s="98"/>
      <c r="Y7" s="52"/>
    </row>
    <row r="8" spans="1:26" ht="13.5" x14ac:dyDescent="0.2">
      <c r="A8" s="39" t="s">
        <v>69</v>
      </c>
      <c r="B8" s="98" t="str">
        <f>"Peniaze, ceniny, stravné lístky, denná tržba,"</f>
        <v>Peniaze, ceniny, stravné lístky, denná tržba,</v>
      </c>
      <c r="C8" s="98"/>
      <c r="D8" s="98"/>
      <c r="E8" s="98"/>
      <c r="F8" s="98"/>
      <c r="G8" s="98"/>
      <c r="H8" s="98"/>
      <c r="I8" s="98"/>
      <c r="J8" s="98"/>
      <c r="K8" s="98"/>
      <c r="L8" s="98"/>
      <c r="M8" s="98"/>
      <c r="N8" s="98"/>
      <c r="O8" s="98"/>
      <c r="P8" s="98"/>
      <c r="Q8" s="98"/>
      <c r="R8" s="98"/>
      <c r="S8" s="98"/>
      <c r="T8" s="98"/>
      <c r="U8" s="98"/>
      <c r="V8" s="98"/>
      <c r="W8" s="98"/>
      <c r="Y8" s="19"/>
    </row>
    <row r="9" spans="1:26" ht="28.5" hidden="1" customHeight="1" x14ac:dyDescent="0.2">
      <c r="A9" s="39" t="s">
        <v>70</v>
      </c>
      <c r="B9" s="98" t="s">
        <v>346</v>
      </c>
      <c r="C9" s="98"/>
      <c r="D9" s="98"/>
      <c r="E9" s="98"/>
      <c r="F9" s="98"/>
      <c r="G9" s="98"/>
      <c r="H9" s="98"/>
      <c r="I9" s="98"/>
      <c r="J9" s="98"/>
      <c r="K9" s="98"/>
      <c r="L9" s="98"/>
      <c r="M9" s="98"/>
      <c r="N9" s="98"/>
      <c r="O9" s="98"/>
      <c r="P9" s="98"/>
      <c r="Q9" s="98"/>
      <c r="R9" s="98"/>
      <c r="S9" s="98"/>
      <c r="T9" s="98"/>
      <c r="U9" s="98"/>
      <c r="V9" s="98"/>
      <c r="W9" s="98"/>
      <c r="Y9" s="19"/>
    </row>
    <row r="10" spans="1:26" ht="13.5" x14ac:dyDescent="0.2">
      <c r="A10" s="39"/>
      <c r="B10" s="48"/>
      <c r="C10" s="48"/>
      <c r="D10" s="48"/>
      <c r="E10" s="48"/>
      <c r="F10" s="48"/>
      <c r="G10" s="48"/>
      <c r="H10" s="48"/>
      <c r="I10" s="48"/>
      <c r="J10" s="48"/>
      <c r="K10" s="48"/>
      <c r="L10" s="48"/>
      <c r="M10" s="48"/>
      <c r="N10" s="48"/>
      <c r="O10" s="48"/>
      <c r="P10" s="48"/>
      <c r="Q10" s="48"/>
      <c r="R10" s="48"/>
      <c r="S10" s="48"/>
      <c r="T10" s="48"/>
      <c r="U10" s="48"/>
      <c r="V10" s="48"/>
      <c r="W10" s="48"/>
      <c r="Z10" s="18"/>
    </row>
    <row r="11" spans="1:26" ht="12.75" customHeight="1" x14ac:dyDescent="0.2">
      <c r="A11" s="33" t="s">
        <v>170</v>
      </c>
      <c r="B11" s="34"/>
      <c r="C11" s="34"/>
      <c r="D11" s="34"/>
      <c r="E11" s="34"/>
      <c r="F11" s="34"/>
      <c r="G11" s="34"/>
      <c r="H11" s="34"/>
      <c r="I11" s="34"/>
      <c r="J11" s="34"/>
      <c r="K11" s="34"/>
      <c r="L11" s="34"/>
      <c r="M11" s="34"/>
      <c r="N11" s="34"/>
      <c r="O11" s="34"/>
      <c r="P11" s="34"/>
      <c r="Q11" s="34"/>
      <c r="R11" s="34"/>
      <c r="S11" s="34"/>
      <c r="T11" s="34"/>
      <c r="U11" s="34"/>
      <c r="V11" s="34"/>
      <c r="W11" s="34"/>
      <c r="Z11" s="18"/>
    </row>
    <row r="12" spans="1:26" ht="12.75" customHeight="1" x14ac:dyDescent="0.2">
      <c r="A12" s="141" t="s">
        <v>168</v>
      </c>
      <c r="B12" s="141"/>
      <c r="C12" s="141"/>
      <c r="D12" s="141"/>
      <c r="E12" s="141"/>
      <c r="F12" s="141"/>
      <c r="G12" s="141"/>
      <c r="H12" s="141"/>
      <c r="I12" s="141"/>
      <c r="J12" s="141"/>
      <c r="K12" s="141"/>
      <c r="L12" s="141"/>
      <c r="M12" s="141"/>
      <c r="N12" s="141"/>
      <c r="O12" s="141"/>
      <c r="P12" s="141"/>
      <c r="Q12" s="141"/>
      <c r="R12" s="141"/>
      <c r="S12" s="141"/>
      <c r="T12" s="141"/>
      <c r="U12" s="141"/>
      <c r="V12" s="141"/>
      <c r="W12" s="34"/>
      <c r="Z12" s="18"/>
    </row>
    <row r="13" spans="1:26" ht="13.5" x14ac:dyDescent="0.2">
      <c r="A13" s="61" t="s">
        <v>169</v>
      </c>
      <c r="B13" s="142" t="str">
        <f>"Rámcová dohoda č. "&amp;'poistná zmluva'!AA14&amp;" a"</f>
        <v>Rámcová dohoda č. 2020/04 a</v>
      </c>
      <c r="C13" s="142"/>
      <c r="D13" s="142"/>
      <c r="E13" s="142"/>
      <c r="F13" s="142"/>
      <c r="G13" s="142"/>
      <c r="H13" s="142"/>
      <c r="I13" s="142"/>
      <c r="J13" s="142"/>
      <c r="K13" s="142"/>
      <c r="L13" s="142"/>
      <c r="M13" s="142"/>
      <c r="N13" s="142"/>
      <c r="O13" s="142"/>
      <c r="P13" s="142"/>
      <c r="Q13" s="142"/>
      <c r="R13" s="142"/>
      <c r="S13" s="142"/>
      <c r="T13" s="142"/>
      <c r="U13" s="142"/>
      <c r="V13" s="142"/>
      <c r="W13" s="142"/>
      <c r="Z13" s="18"/>
    </row>
    <row r="14" spans="1:26" ht="13.5" x14ac:dyDescent="0.2">
      <c r="A14" s="42" t="s">
        <v>169</v>
      </c>
      <c r="B14" s="142" t="s">
        <v>208</v>
      </c>
      <c r="C14" s="142"/>
      <c r="D14" s="142"/>
      <c r="E14" s="142"/>
      <c r="F14" s="142"/>
      <c r="G14" s="142"/>
      <c r="H14" s="142"/>
      <c r="I14" s="142"/>
      <c r="J14" s="142"/>
      <c r="K14" s="142"/>
      <c r="L14" s="142"/>
      <c r="M14" s="142"/>
      <c r="N14" s="142"/>
      <c r="O14" s="142"/>
      <c r="P14" s="142"/>
      <c r="Q14" s="142"/>
      <c r="R14" s="142"/>
      <c r="S14" s="142"/>
      <c r="T14" s="142"/>
      <c r="U14" s="142"/>
      <c r="V14" s="142"/>
      <c r="W14" s="142"/>
      <c r="Z14" s="18"/>
    </row>
    <row r="15" spans="1:26" ht="13.5" x14ac:dyDescent="0.2">
      <c r="A15" s="42" t="s">
        <v>169</v>
      </c>
      <c r="B15" s="142" t="s">
        <v>209</v>
      </c>
      <c r="C15" s="142"/>
      <c r="D15" s="142"/>
      <c r="E15" s="142"/>
      <c r="F15" s="142"/>
      <c r="G15" s="142"/>
      <c r="H15" s="142"/>
      <c r="I15" s="142"/>
      <c r="J15" s="142"/>
      <c r="K15" s="142"/>
      <c r="L15" s="142"/>
      <c r="M15" s="142"/>
      <c r="N15" s="142"/>
      <c r="O15" s="142"/>
      <c r="P15" s="142"/>
      <c r="Q15" s="142"/>
      <c r="R15" s="142"/>
      <c r="S15" s="142"/>
      <c r="T15" s="142"/>
      <c r="U15" s="142"/>
      <c r="V15" s="142"/>
      <c r="W15" s="142"/>
      <c r="Z15" s="18"/>
    </row>
    <row r="16" spans="1:26" ht="13.5" x14ac:dyDescent="0.2">
      <c r="A16" s="50" t="s">
        <v>253</v>
      </c>
      <c r="B16" s="51"/>
      <c r="C16" s="51"/>
      <c r="D16" s="51"/>
      <c r="E16" s="51"/>
      <c r="F16" s="51"/>
      <c r="G16" s="51"/>
      <c r="H16" s="51"/>
      <c r="I16" s="51"/>
      <c r="J16" s="51"/>
      <c r="K16" s="51"/>
      <c r="L16" s="51"/>
      <c r="M16" s="51"/>
      <c r="N16" s="51"/>
      <c r="O16" s="51"/>
      <c r="P16" s="51"/>
      <c r="Q16" s="51"/>
      <c r="R16" s="51"/>
      <c r="S16" s="51"/>
      <c r="T16" s="51"/>
      <c r="U16" s="51"/>
      <c r="V16" s="51"/>
      <c r="W16" s="51"/>
      <c r="Z16" s="18"/>
    </row>
    <row r="17" spans="1:26" ht="12.75" customHeight="1" x14ac:dyDescent="0.2">
      <c r="A17" s="42"/>
      <c r="B17" s="48"/>
      <c r="C17" s="48"/>
      <c r="D17" s="48"/>
      <c r="E17" s="48"/>
      <c r="F17" s="48"/>
      <c r="G17" s="48"/>
      <c r="H17" s="48"/>
      <c r="I17" s="48"/>
      <c r="J17" s="48"/>
      <c r="K17" s="48"/>
      <c r="L17" s="48"/>
      <c r="M17" s="48"/>
      <c r="N17" s="48"/>
      <c r="O17" s="48"/>
      <c r="P17" s="48"/>
      <c r="Q17" s="48"/>
      <c r="R17" s="48"/>
      <c r="S17" s="48"/>
      <c r="T17" s="48"/>
      <c r="U17" s="48"/>
      <c r="V17" s="48"/>
      <c r="W17" s="48"/>
      <c r="Z17" s="18"/>
    </row>
    <row r="18" spans="1:26" ht="12.75" customHeight="1" x14ac:dyDescent="0.2">
      <c r="A18" s="100" t="s">
        <v>335</v>
      </c>
      <c r="B18" s="100"/>
      <c r="C18" s="100"/>
      <c r="D18" s="100"/>
      <c r="E18" s="100"/>
      <c r="F18" s="100"/>
      <c r="G18" s="100"/>
      <c r="H18" s="100"/>
      <c r="I18" s="100"/>
      <c r="J18" s="100"/>
      <c r="K18" s="100"/>
      <c r="L18" s="100"/>
      <c r="M18" s="100"/>
      <c r="N18" s="100"/>
      <c r="O18" s="100"/>
      <c r="P18" s="100"/>
      <c r="Q18" s="100"/>
      <c r="R18" s="100"/>
      <c r="S18" s="100"/>
      <c r="T18" s="100"/>
      <c r="U18" s="100"/>
      <c r="V18" s="100"/>
      <c r="W18" s="100"/>
      <c r="Z18" s="18"/>
    </row>
    <row r="19" spans="1:26" ht="13.5" x14ac:dyDescent="0.2">
      <c r="A19" s="48" t="s">
        <v>67</v>
      </c>
      <c r="B19" s="98" t="s">
        <v>96</v>
      </c>
      <c r="C19" s="98"/>
      <c r="D19" s="98"/>
      <c r="E19" s="98"/>
      <c r="F19" s="98"/>
      <c r="G19" s="98"/>
      <c r="H19" s="98"/>
      <c r="I19" s="98"/>
      <c r="J19" s="98"/>
      <c r="K19" s="98"/>
      <c r="L19" s="98"/>
      <c r="M19" s="98"/>
      <c r="N19" s="98"/>
      <c r="O19" s="98"/>
      <c r="P19" s="98"/>
      <c r="Q19" s="98"/>
      <c r="R19" s="98"/>
      <c r="S19" s="98"/>
      <c r="T19" s="98"/>
      <c r="U19" s="98"/>
      <c r="V19" s="98"/>
      <c r="W19" s="98"/>
      <c r="Z19" s="18"/>
    </row>
    <row r="20" spans="1:26" ht="12.75" customHeight="1" x14ac:dyDescent="0.2">
      <c r="A20" s="48" t="s">
        <v>68</v>
      </c>
      <c r="B20" s="98" t="s">
        <v>97</v>
      </c>
      <c r="C20" s="98"/>
      <c r="D20" s="98"/>
      <c r="E20" s="98"/>
      <c r="F20" s="98"/>
      <c r="G20" s="98"/>
      <c r="H20" s="98"/>
      <c r="I20" s="98"/>
      <c r="J20" s="98"/>
      <c r="K20" s="98"/>
      <c r="L20" s="98"/>
      <c r="M20" s="98"/>
      <c r="N20" s="98"/>
      <c r="O20" s="98"/>
      <c r="P20" s="98"/>
      <c r="Q20" s="98"/>
      <c r="R20" s="98"/>
      <c r="S20" s="98"/>
      <c r="T20" s="98"/>
      <c r="U20" s="98"/>
      <c r="V20" s="98"/>
      <c r="W20" s="98"/>
      <c r="Z20" s="18"/>
    </row>
    <row r="21" spans="1:26" ht="12.75" customHeight="1" x14ac:dyDescent="0.2">
      <c r="A21" s="48" t="s">
        <v>69</v>
      </c>
      <c r="B21" s="98" t="s">
        <v>254</v>
      </c>
      <c r="C21" s="98"/>
      <c r="D21" s="98"/>
      <c r="E21" s="98"/>
      <c r="F21" s="98"/>
      <c r="G21" s="98"/>
      <c r="H21" s="98"/>
      <c r="I21" s="98"/>
      <c r="J21" s="98"/>
      <c r="K21" s="98"/>
      <c r="L21" s="98"/>
      <c r="M21" s="98"/>
      <c r="N21" s="98"/>
      <c r="O21" s="98"/>
      <c r="P21" s="98"/>
      <c r="Q21" s="98"/>
      <c r="R21" s="98"/>
      <c r="S21" s="98"/>
      <c r="T21" s="98"/>
      <c r="U21" s="98"/>
      <c r="V21" s="98"/>
      <c r="W21" s="98"/>
      <c r="Z21" s="18"/>
    </row>
    <row r="22" spans="1:26" ht="26.45" customHeight="1" x14ac:dyDescent="0.2">
      <c r="A22" s="48" t="s">
        <v>70</v>
      </c>
      <c r="B22" s="98" t="s">
        <v>128</v>
      </c>
      <c r="C22" s="98"/>
      <c r="D22" s="98"/>
      <c r="E22" s="98"/>
      <c r="F22" s="98"/>
      <c r="G22" s="98"/>
      <c r="H22" s="98"/>
      <c r="I22" s="98"/>
      <c r="J22" s="98"/>
      <c r="K22" s="98"/>
      <c r="L22" s="98"/>
      <c r="M22" s="98"/>
      <c r="N22" s="98"/>
      <c r="O22" s="98"/>
      <c r="P22" s="98"/>
      <c r="Q22" s="98"/>
      <c r="R22" s="98"/>
      <c r="S22" s="98"/>
      <c r="T22" s="98"/>
      <c r="U22" s="98"/>
      <c r="V22" s="98"/>
      <c r="W22" s="98"/>
      <c r="Z22" s="18"/>
    </row>
    <row r="23" spans="1:26" ht="13.5" x14ac:dyDescent="0.2">
      <c r="A23" s="39" t="s">
        <v>71</v>
      </c>
      <c r="B23" s="98" t="s">
        <v>228</v>
      </c>
      <c r="C23" s="98"/>
      <c r="D23" s="98"/>
      <c r="E23" s="98"/>
      <c r="F23" s="98"/>
      <c r="G23" s="98"/>
      <c r="H23" s="98"/>
      <c r="I23" s="98"/>
      <c r="J23" s="98"/>
      <c r="K23" s="98"/>
      <c r="L23" s="98"/>
      <c r="M23" s="98"/>
      <c r="N23" s="98"/>
      <c r="O23" s="98"/>
      <c r="P23" s="98"/>
      <c r="Q23" s="98"/>
      <c r="R23" s="98"/>
      <c r="S23" s="98"/>
      <c r="T23" s="98"/>
      <c r="U23" s="98"/>
      <c r="V23" s="98"/>
      <c r="W23" s="98"/>
      <c r="Z23" s="18"/>
    </row>
    <row r="24" spans="1:26" ht="12.75" customHeight="1" x14ac:dyDescent="0.2">
      <c r="A24" s="39" t="s">
        <v>72</v>
      </c>
      <c r="B24" s="98" t="s">
        <v>98</v>
      </c>
      <c r="C24" s="98"/>
      <c r="D24" s="98"/>
      <c r="E24" s="98"/>
      <c r="F24" s="98"/>
      <c r="G24" s="98"/>
      <c r="H24" s="98"/>
      <c r="I24" s="98"/>
      <c r="J24" s="98"/>
      <c r="K24" s="98"/>
      <c r="L24" s="98"/>
      <c r="M24" s="98"/>
      <c r="N24" s="98"/>
      <c r="O24" s="98"/>
      <c r="P24" s="98"/>
      <c r="Q24" s="98"/>
      <c r="R24" s="98"/>
      <c r="S24" s="98"/>
      <c r="T24" s="98"/>
      <c r="U24" s="98"/>
      <c r="V24" s="98"/>
      <c r="W24" s="98"/>
      <c r="Z24" s="18"/>
    </row>
    <row r="25" spans="1:26" ht="12.75" customHeight="1" x14ac:dyDescent="0.2">
      <c r="A25" s="39" t="s">
        <v>21</v>
      </c>
      <c r="B25" s="98" t="s">
        <v>99</v>
      </c>
      <c r="C25" s="98"/>
      <c r="D25" s="98"/>
      <c r="E25" s="98"/>
      <c r="F25" s="98"/>
      <c r="G25" s="98"/>
      <c r="H25" s="98"/>
      <c r="I25" s="98"/>
      <c r="J25" s="98"/>
      <c r="K25" s="98"/>
      <c r="L25" s="98"/>
      <c r="M25" s="98"/>
      <c r="N25" s="98"/>
      <c r="O25" s="98"/>
      <c r="P25" s="98"/>
      <c r="Q25" s="98"/>
      <c r="R25" s="98"/>
      <c r="S25" s="98"/>
      <c r="T25" s="98"/>
      <c r="U25" s="98"/>
      <c r="V25" s="98"/>
      <c r="W25" s="98"/>
      <c r="Z25" s="18"/>
    </row>
    <row r="26" spans="1:26" ht="27.6" customHeight="1" x14ac:dyDescent="0.2">
      <c r="A26" s="48" t="s">
        <v>22</v>
      </c>
      <c r="B26" s="98" t="s">
        <v>100</v>
      </c>
      <c r="C26" s="98"/>
      <c r="D26" s="98"/>
      <c r="E26" s="98"/>
      <c r="F26" s="98"/>
      <c r="G26" s="98"/>
      <c r="H26" s="98"/>
      <c r="I26" s="98"/>
      <c r="J26" s="98"/>
      <c r="K26" s="98"/>
      <c r="L26" s="98"/>
      <c r="M26" s="98"/>
      <c r="N26" s="98"/>
      <c r="O26" s="98"/>
      <c r="P26" s="98"/>
      <c r="Q26" s="98"/>
      <c r="R26" s="98"/>
      <c r="S26" s="98"/>
      <c r="T26" s="98"/>
      <c r="U26" s="98"/>
      <c r="V26" s="98"/>
      <c r="W26" s="98"/>
      <c r="Z26" s="18"/>
    </row>
    <row r="27" spans="1:26" ht="12.75" customHeight="1" x14ac:dyDescent="0.2">
      <c r="A27" s="48" t="s">
        <v>23</v>
      </c>
      <c r="B27" s="98" t="s">
        <v>101</v>
      </c>
      <c r="C27" s="98"/>
      <c r="D27" s="98"/>
      <c r="E27" s="98"/>
      <c r="F27" s="98"/>
      <c r="G27" s="98"/>
      <c r="H27" s="98"/>
      <c r="I27" s="98"/>
      <c r="J27" s="98"/>
      <c r="K27" s="98"/>
      <c r="L27" s="98"/>
      <c r="M27" s="98"/>
      <c r="N27" s="98"/>
      <c r="O27" s="98"/>
      <c r="P27" s="98"/>
      <c r="Q27" s="98"/>
      <c r="R27" s="98"/>
      <c r="S27" s="98"/>
      <c r="T27" s="98"/>
      <c r="U27" s="98"/>
      <c r="V27" s="98"/>
      <c r="W27" s="98"/>
      <c r="Z27" s="18"/>
    </row>
    <row r="28" spans="1:26" ht="12.75" customHeight="1" x14ac:dyDescent="0.2">
      <c r="A28" s="39" t="s">
        <v>24</v>
      </c>
      <c r="B28" s="98" t="s">
        <v>347</v>
      </c>
      <c r="C28" s="98"/>
      <c r="D28" s="98"/>
      <c r="E28" s="98"/>
      <c r="F28" s="98"/>
      <c r="G28" s="98"/>
      <c r="H28" s="98"/>
      <c r="I28" s="98"/>
      <c r="J28" s="98"/>
      <c r="K28" s="98"/>
      <c r="L28" s="98"/>
      <c r="M28" s="98"/>
      <c r="N28" s="98"/>
      <c r="O28" s="98"/>
      <c r="P28" s="98"/>
      <c r="Q28" s="98"/>
      <c r="R28" s="98"/>
      <c r="S28" s="98"/>
      <c r="T28" s="98"/>
      <c r="U28" s="98"/>
      <c r="V28" s="98"/>
      <c r="W28" s="98"/>
      <c r="Z28" s="18"/>
    </row>
    <row r="29" spans="1:26" ht="12.75" customHeight="1" x14ac:dyDescent="0.2">
      <c r="A29" s="39" t="s">
        <v>15</v>
      </c>
      <c r="B29" s="98" t="s">
        <v>255</v>
      </c>
      <c r="C29" s="98"/>
      <c r="D29" s="98"/>
      <c r="E29" s="98"/>
      <c r="F29" s="98"/>
      <c r="G29" s="98"/>
      <c r="H29" s="98"/>
      <c r="I29" s="98"/>
      <c r="J29" s="98"/>
      <c r="K29" s="98"/>
      <c r="L29" s="98"/>
      <c r="M29" s="98"/>
      <c r="N29" s="98"/>
      <c r="O29" s="98"/>
      <c r="P29" s="98"/>
      <c r="Q29" s="98"/>
      <c r="R29" s="98"/>
      <c r="S29" s="98"/>
      <c r="T29" s="98"/>
      <c r="U29" s="98"/>
      <c r="V29" s="98"/>
      <c r="W29" s="98"/>
      <c r="Z29" s="18"/>
    </row>
    <row r="30" spans="1:26" ht="54.6" customHeight="1" x14ac:dyDescent="0.2">
      <c r="A30" s="39" t="s">
        <v>16</v>
      </c>
      <c r="B30" s="98" t="s">
        <v>407</v>
      </c>
      <c r="C30" s="98"/>
      <c r="D30" s="98"/>
      <c r="E30" s="98"/>
      <c r="F30" s="98"/>
      <c r="G30" s="98"/>
      <c r="H30" s="98"/>
      <c r="I30" s="98"/>
      <c r="J30" s="98"/>
      <c r="K30" s="98"/>
      <c r="L30" s="98"/>
      <c r="M30" s="98"/>
      <c r="N30" s="98"/>
      <c r="O30" s="98"/>
      <c r="P30" s="98"/>
      <c r="Q30" s="98"/>
      <c r="R30" s="98"/>
      <c r="S30" s="98"/>
      <c r="T30" s="98"/>
      <c r="U30" s="98"/>
      <c r="V30" s="98"/>
      <c r="W30" s="98"/>
      <c r="Z30" s="18"/>
    </row>
    <row r="31" spans="1:26" ht="12.75" customHeight="1" x14ac:dyDescent="0.2">
      <c r="A31" s="48" t="s">
        <v>17</v>
      </c>
      <c r="B31" s="98" t="s">
        <v>102</v>
      </c>
      <c r="C31" s="98"/>
      <c r="D31" s="98"/>
      <c r="E31" s="98"/>
      <c r="F31" s="98"/>
      <c r="G31" s="98"/>
      <c r="H31" s="98"/>
      <c r="I31" s="98"/>
      <c r="J31" s="98"/>
      <c r="K31" s="98"/>
      <c r="L31" s="98"/>
      <c r="M31" s="98"/>
      <c r="N31" s="98"/>
      <c r="O31" s="98"/>
      <c r="P31" s="98"/>
      <c r="Q31" s="98"/>
      <c r="R31" s="98"/>
      <c r="S31" s="98"/>
      <c r="T31" s="98"/>
      <c r="U31" s="98"/>
      <c r="V31" s="98"/>
      <c r="W31" s="98"/>
      <c r="Z31" s="18"/>
    </row>
    <row r="32" spans="1:26" ht="13.5" x14ac:dyDescent="0.2">
      <c r="A32" s="48" t="s">
        <v>4</v>
      </c>
      <c r="B32" s="98" t="s">
        <v>103</v>
      </c>
      <c r="C32" s="98"/>
      <c r="D32" s="98"/>
      <c r="E32" s="98"/>
      <c r="F32" s="98"/>
      <c r="G32" s="98"/>
      <c r="H32" s="98"/>
      <c r="I32" s="98"/>
      <c r="J32" s="98"/>
      <c r="K32" s="98"/>
      <c r="L32" s="98"/>
      <c r="M32" s="98"/>
      <c r="N32" s="98"/>
      <c r="O32" s="98"/>
      <c r="P32" s="98"/>
      <c r="Q32" s="98"/>
      <c r="R32" s="98"/>
      <c r="S32" s="98"/>
      <c r="T32" s="98"/>
      <c r="U32" s="98"/>
      <c r="V32" s="98"/>
      <c r="W32" s="98"/>
      <c r="Z32" s="18"/>
    </row>
    <row r="33" spans="1:26" ht="13.5" x14ac:dyDescent="0.2">
      <c r="A33" s="48" t="s">
        <v>18</v>
      </c>
      <c r="B33" s="98" t="s">
        <v>114</v>
      </c>
      <c r="C33" s="98"/>
      <c r="D33" s="98"/>
      <c r="E33" s="98"/>
      <c r="F33" s="98"/>
      <c r="G33" s="98"/>
      <c r="H33" s="98"/>
      <c r="I33" s="98"/>
      <c r="J33" s="98"/>
      <c r="K33" s="98"/>
      <c r="L33" s="98"/>
      <c r="M33" s="98"/>
      <c r="N33" s="98"/>
      <c r="O33" s="98"/>
      <c r="P33" s="98"/>
      <c r="Q33" s="98"/>
      <c r="R33" s="98"/>
      <c r="S33" s="98"/>
      <c r="T33" s="98"/>
      <c r="U33" s="98"/>
      <c r="V33" s="98"/>
      <c r="W33" s="98"/>
      <c r="Z33" s="18"/>
    </row>
    <row r="34" spans="1:26" ht="12.75" customHeight="1" x14ac:dyDescent="0.2">
      <c r="A34" s="39" t="s">
        <v>116</v>
      </c>
      <c r="B34" s="98" t="s">
        <v>104</v>
      </c>
      <c r="C34" s="98"/>
      <c r="D34" s="98"/>
      <c r="E34" s="98"/>
      <c r="F34" s="98"/>
      <c r="G34" s="98"/>
      <c r="H34" s="98"/>
      <c r="I34" s="98"/>
      <c r="J34" s="98"/>
      <c r="K34" s="98"/>
      <c r="L34" s="98"/>
      <c r="M34" s="98"/>
      <c r="N34" s="98"/>
      <c r="O34" s="98"/>
      <c r="P34" s="98"/>
      <c r="Q34" s="98"/>
      <c r="R34" s="98"/>
      <c r="S34" s="98"/>
      <c r="T34" s="98"/>
      <c r="U34" s="98"/>
      <c r="V34" s="98"/>
      <c r="W34" s="98"/>
      <c r="Z34" s="18"/>
    </row>
    <row r="35" spans="1:26" ht="12.75" customHeight="1" x14ac:dyDescent="0.2">
      <c r="A35" s="39" t="s">
        <v>117</v>
      </c>
      <c r="B35" s="98" t="s">
        <v>105</v>
      </c>
      <c r="C35" s="98"/>
      <c r="D35" s="98"/>
      <c r="E35" s="98"/>
      <c r="F35" s="98"/>
      <c r="G35" s="98"/>
      <c r="H35" s="98"/>
      <c r="I35" s="98"/>
      <c r="J35" s="98"/>
      <c r="K35" s="98"/>
      <c r="L35" s="98"/>
      <c r="M35" s="98"/>
      <c r="N35" s="98"/>
      <c r="O35" s="98"/>
      <c r="P35" s="98"/>
      <c r="Q35" s="98"/>
      <c r="R35" s="98"/>
      <c r="S35" s="98"/>
      <c r="T35" s="98"/>
      <c r="U35" s="98"/>
      <c r="V35" s="98"/>
      <c r="W35" s="98"/>
      <c r="Z35" s="52"/>
    </row>
    <row r="36" spans="1:26" ht="12.75" customHeight="1" x14ac:dyDescent="0.2">
      <c r="A36" s="39" t="s">
        <v>118</v>
      </c>
      <c r="B36" s="98" t="s">
        <v>115</v>
      </c>
      <c r="C36" s="98"/>
      <c r="D36" s="98"/>
      <c r="E36" s="98"/>
      <c r="F36" s="98"/>
      <c r="G36" s="98"/>
      <c r="H36" s="98"/>
      <c r="I36" s="98"/>
      <c r="J36" s="98"/>
      <c r="K36" s="98"/>
      <c r="L36" s="98"/>
      <c r="M36" s="98"/>
      <c r="N36" s="98"/>
      <c r="O36" s="98"/>
      <c r="P36" s="98"/>
      <c r="Q36" s="98"/>
      <c r="R36" s="98"/>
      <c r="S36" s="98"/>
      <c r="T36" s="98"/>
      <c r="U36" s="98"/>
      <c r="V36" s="98"/>
      <c r="W36" s="98"/>
      <c r="Z36" s="18"/>
    </row>
    <row r="37" spans="1:26" ht="27" customHeight="1" x14ac:dyDescent="0.2">
      <c r="A37" s="48" t="s">
        <v>119</v>
      </c>
      <c r="B37" s="98" t="s">
        <v>106</v>
      </c>
      <c r="C37" s="98"/>
      <c r="D37" s="98"/>
      <c r="E37" s="98"/>
      <c r="F37" s="98"/>
      <c r="G37" s="98"/>
      <c r="H37" s="98"/>
      <c r="I37" s="98"/>
      <c r="J37" s="98"/>
      <c r="K37" s="98"/>
      <c r="L37" s="98"/>
      <c r="M37" s="98"/>
      <c r="N37" s="98"/>
      <c r="O37" s="98"/>
      <c r="P37" s="98"/>
      <c r="Q37" s="98"/>
      <c r="R37" s="98"/>
      <c r="S37" s="98"/>
      <c r="T37" s="98"/>
      <c r="U37" s="98"/>
      <c r="V37" s="98"/>
      <c r="W37" s="98"/>
      <c r="Z37" s="18"/>
    </row>
    <row r="38" spans="1:26" ht="13.5" x14ac:dyDescent="0.2">
      <c r="A38" s="48" t="s">
        <v>120</v>
      </c>
      <c r="B38" s="98" t="s">
        <v>107</v>
      </c>
      <c r="C38" s="98"/>
      <c r="D38" s="98"/>
      <c r="E38" s="98"/>
      <c r="F38" s="98"/>
      <c r="G38" s="98"/>
      <c r="H38" s="98"/>
      <c r="I38" s="98"/>
      <c r="J38" s="98"/>
      <c r="K38" s="98"/>
      <c r="L38" s="98"/>
      <c r="M38" s="98"/>
      <c r="N38" s="98"/>
      <c r="O38" s="98"/>
      <c r="P38" s="98"/>
      <c r="Q38" s="98"/>
      <c r="R38" s="98"/>
      <c r="S38" s="98"/>
      <c r="T38" s="98"/>
      <c r="U38" s="98"/>
      <c r="V38" s="98"/>
      <c r="W38" s="98"/>
      <c r="Z38" s="18"/>
    </row>
    <row r="39" spans="1:26" ht="27" customHeight="1" x14ac:dyDescent="0.2">
      <c r="A39" s="48" t="s">
        <v>121</v>
      </c>
      <c r="B39" s="98" t="s">
        <v>108</v>
      </c>
      <c r="C39" s="98"/>
      <c r="D39" s="98"/>
      <c r="E39" s="98"/>
      <c r="F39" s="98"/>
      <c r="G39" s="98"/>
      <c r="H39" s="98"/>
      <c r="I39" s="98"/>
      <c r="J39" s="98"/>
      <c r="K39" s="98"/>
      <c r="L39" s="98"/>
      <c r="M39" s="98"/>
      <c r="N39" s="98"/>
      <c r="O39" s="98"/>
      <c r="P39" s="98"/>
      <c r="Q39" s="98"/>
      <c r="R39" s="98"/>
      <c r="S39" s="98"/>
      <c r="T39" s="98"/>
      <c r="U39" s="98"/>
      <c r="V39" s="98"/>
      <c r="W39" s="98"/>
      <c r="Z39" s="18"/>
    </row>
    <row r="40" spans="1:26" ht="27.6" customHeight="1" x14ac:dyDescent="0.2">
      <c r="A40" s="39" t="s">
        <v>122</v>
      </c>
      <c r="B40" s="98" t="s">
        <v>109</v>
      </c>
      <c r="C40" s="98"/>
      <c r="D40" s="98"/>
      <c r="E40" s="98"/>
      <c r="F40" s="98"/>
      <c r="G40" s="98"/>
      <c r="H40" s="98"/>
      <c r="I40" s="98"/>
      <c r="J40" s="98"/>
      <c r="K40" s="98"/>
      <c r="L40" s="98"/>
      <c r="M40" s="98"/>
      <c r="N40" s="98"/>
      <c r="O40" s="98"/>
      <c r="P40" s="98"/>
      <c r="Q40" s="98"/>
      <c r="R40" s="98"/>
      <c r="S40" s="98"/>
      <c r="T40" s="98"/>
      <c r="U40" s="98"/>
      <c r="V40" s="98"/>
      <c r="W40" s="98"/>
      <c r="Z40" s="18"/>
    </row>
    <row r="41" spans="1:26" ht="12.75" customHeight="1" x14ac:dyDescent="0.2">
      <c r="A41" s="39" t="s">
        <v>123</v>
      </c>
      <c r="B41" s="98" t="s">
        <v>110</v>
      </c>
      <c r="C41" s="98"/>
      <c r="D41" s="98"/>
      <c r="E41" s="98"/>
      <c r="F41" s="98"/>
      <c r="G41" s="98"/>
      <c r="H41" s="98"/>
      <c r="I41" s="98"/>
      <c r="J41" s="98"/>
      <c r="K41" s="98"/>
      <c r="L41" s="98"/>
      <c r="M41" s="98"/>
      <c r="N41" s="98"/>
      <c r="O41" s="98"/>
      <c r="P41" s="98"/>
      <c r="Q41" s="98"/>
      <c r="R41" s="98"/>
      <c r="S41" s="98"/>
      <c r="T41" s="98"/>
      <c r="U41" s="98"/>
      <c r="V41" s="98"/>
      <c r="W41" s="98"/>
      <c r="Z41" s="18"/>
    </row>
    <row r="42" spans="1:26" ht="13.5" x14ac:dyDescent="0.2">
      <c r="A42" s="39" t="s">
        <v>124</v>
      </c>
      <c r="B42" s="98" t="s">
        <v>111</v>
      </c>
      <c r="C42" s="98"/>
      <c r="D42" s="98"/>
      <c r="E42" s="98"/>
      <c r="F42" s="98"/>
      <c r="G42" s="98"/>
      <c r="H42" s="98"/>
      <c r="I42" s="98"/>
      <c r="J42" s="98"/>
      <c r="K42" s="98"/>
      <c r="L42" s="98"/>
      <c r="M42" s="98"/>
      <c r="N42" s="98"/>
      <c r="O42" s="98"/>
      <c r="P42" s="98"/>
      <c r="Q42" s="98"/>
      <c r="R42" s="98"/>
      <c r="S42" s="98"/>
      <c r="T42" s="98"/>
      <c r="U42" s="98"/>
      <c r="V42" s="98"/>
      <c r="W42" s="98"/>
      <c r="Z42" s="18"/>
    </row>
    <row r="43" spans="1:26" ht="13.5" x14ac:dyDescent="0.2">
      <c r="A43" s="39" t="s">
        <v>125</v>
      </c>
      <c r="B43" s="98" t="s">
        <v>112</v>
      </c>
      <c r="C43" s="98"/>
      <c r="D43" s="98"/>
      <c r="E43" s="98"/>
      <c r="F43" s="98"/>
      <c r="G43" s="98"/>
      <c r="H43" s="98"/>
      <c r="I43" s="98"/>
      <c r="J43" s="98"/>
      <c r="K43" s="98"/>
      <c r="L43" s="98"/>
      <c r="M43" s="98"/>
      <c r="N43" s="98"/>
      <c r="O43" s="98"/>
      <c r="P43" s="98"/>
      <c r="Q43" s="98"/>
      <c r="R43" s="98"/>
      <c r="S43" s="98"/>
      <c r="T43" s="98"/>
      <c r="U43" s="98"/>
      <c r="V43" s="98"/>
      <c r="W43" s="98"/>
    </row>
    <row r="44" spans="1:26" ht="13.5" x14ac:dyDescent="0.2">
      <c r="A44" s="39" t="s">
        <v>126</v>
      </c>
      <c r="B44" s="98" t="s">
        <v>113</v>
      </c>
      <c r="C44" s="98"/>
      <c r="D44" s="98"/>
      <c r="E44" s="98"/>
      <c r="F44" s="98"/>
      <c r="G44" s="98"/>
      <c r="H44" s="98"/>
      <c r="I44" s="98"/>
      <c r="J44" s="98"/>
      <c r="K44" s="98"/>
      <c r="L44" s="98"/>
      <c r="M44" s="98"/>
      <c r="N44" s="98"/>
      <c r="O44" s="98"/>
      <c r="P44" s="98"/>
      <c r="Q44" s="98"/>
      <c r="R44" s="98"/>
      <c r="S44" s="98"/>
      <c r="T44" s="98"/>
      <c r="U44" s="98"/>
      <c r="V44" s="98"/>
      <c r="W44" s="98"/>
    </row>
    <row r="45" spans="1:26" ht="27" customHeight="1" x14ac:dyDescent="0.2">
      <c r="A45" s="39" t="s">
        <v>127</v>
      </c>
      <c r="B45" s="98" t="s">
        <v>229</v>
      </c>
      <c r="C45" s="98"/>
      <c r="D45" s="98"/>
      <c r="E45" s="98"/>
      <c r="F45" s="98"/>
      <c r="G45" s="98"/>
      <c r="H45" s="98"/>
      <c r="I45" s="98"/>
      <c r="J45" s="98"/>
      <c r="K45" s="98"/>
      <c r="L45" s="98"/>
      <c r="M45" s="98"/>
      <c r="N45" s="98"/>
      <c r="O45" s="98"/>
      <c r="P45" s="98"/>
      <c r="Q45" s="98"/>
      <c r="R45" s="98"/>
      <c r="S45" s="98"/>
      <c r="T45" s="98"/>
      <c r="U45" s="98"/>
      <c r="V45" s="98"/>
      <c r="W45" s="98"/>
    </row>
    <row r="46" spans="1:26" ht="40.5" customHeight="1" x14ac:dyDescent="0.2">
      <c r="A46" s="39" t="s">
        <v>61</v>
      </c>
      <c r="B46" s="98" t="s">
        <v>62</v>
      </c>
      <c r="C46" s="98"/>
      <c r="D46" s="98"/>
      <c r="E46" s="98"/>
      <c r="F46" s="98"/>
      <c r="G46" s="98"/>
      <c r="H46" s="98"/>
      <c r="I46" s="98"/>
      <c r="J46" s="98"/>
      <c r="K46" s="98"/>
      <c r="L46" s="98"/>
      <c r="M46" s="98"/>
      <c r="N46" s="98"/>
      <c r="O46" s="98"/>
      <c r="P46" s="98"/>
      <c r="Q46" s="98"/>
      <c r="R46" s="98"/>
      <c r="S46" s="98"/>
      <c r="T46" s="98"/>
      <c r="U46" s="98"/>
      <c r="V46" s="98"/>
      <c r="W46" s="98"/>
    </row>
    <row r="47" spans="1:26" ht="12.75" customHeight="1" x14ac:dyDescent="0.2">
      <c r="A47" s="34"/>
      <c r="B47" s="48"/>
      <c r="C47" s="48"/>
      <c r="D47" s="48"/>
      <c r="E47" s="48"/>
      <c r="F47" s="48"/>
      <c r="G47" s="48"/>
      <c r="H47" s="48"/>
      <c r="I47" s="48"/>
      <c r="J47" s="48"/>
      <c r="K47" s="48"/>
      <c r="L47" s="48"/>
      <c r="M47" s="48"/>
      <c r="N47" s="48"/>
      <c r="O47" s="48"/>
      <c r="P47" s="48"/>
      <c r="Q47" s="48"/>
      <c r="R47" s="48"/>
      <c r="S47" s="48"/>
      <c r="T47" s="48"/>
      <c r="U47" s="48"/>
      <c r="V47" s="48"/>
      <c r="W47" s="48"/>
    </row>
    <row r="48" spans="1:26" ht="13.5" x14ac:dyDescent="0.2">
      <c r="A48" s="33" t="s">
        <v>336</v>
      </c>
      <c r="B48" s="34"/>
      <c r="C48" s="34"/>
      <c r="D48" s="34"/>
      <c r="E48" s="34"/>
      <c r="F48" s="34"/>
      <c r="G48" s="34"/>
      <c r="H48" s="34"/>
      <c r="I48" s="34"/>
      <c r="J48" s="34"/>
      <c r="K48" s="34"/>
      <c r="L48" s="34"/>
      <c r="M48" s="34"/>
      <c r="N48" s="34"/>
      <c r="O48" s="34"/>
      <c r="P48" s="34"/>
      <c r="Q48" s="34"/>
      <c r="R48" s="34"/>
      <c r="S48" s="34"/>
      <c r="T48" s="34"/>
      <c r="U48" s="34"/>
      <c r="V48" s="34"/>
      <c r="W48" s="34"/>
    </row>
    <row r="49" spans="1:25" ht="13.5" x14ac:dyDescent="0.2">
      <c r="A49" s="98" t="s">
        <v>337</v>
      </c>
      <c r="B49" s="98"/>
      <c r="C49" s="98"/>
      <c r="D49" s="98"/>
      <c r="E49" s="98"/>
      <c r="F49" s="98"/>
      <c r="G49" s="98"/>
      <c r="H49" s="98"/>
      <c r="I49" s="98"/>
      <c r="J49" s="98"/>
      <c r="K49" s="98"/>
      <c r="L49" s="98"/>
      <c r="M49" s="98"/>
      <c r="N49" s="98"/>
      <c r="O49" s="98"/>
      <c r="P49" s="98"/>
      <c r="Q49" s="98"/>
      <c r="R49" s="98"/>
      <c r="S49" s="98"/>
      <c r="T49" s="98"/>
      <c r="U49" s="98"/>
      <c r="V49" s="98"/>
      <c r="W49" s="98"/>
    </row>
    <row r="50" spans="1:25" ht="13.5" x14ac:dyDescent="0.2">
      <c r="A50" s="48"/>
      <c r="B50" s="48"/>
      <c r="C50" s="48"/>
      <c r="D50" s="48"/>
      <c r="E50" s="48"/>
      <c r="F50" s="48"/>
      <c r="G50" s="48"/>
      <c r="H50" s="48"/>
      <c r="I50" s="48"/>
      <c r="J50" s="48"/>
      <c r="K50" s="48"/>
      <c r="L50" s="48"/>
      <c r="M50" s="48"/>
      <c r="N50" s="48"/>
      <c r="O50" s="48"/>
      <c r="P50" s="48"/>
      <c r="Q50" s="48"/>
      <c r="R50" s="48"/>
      <c r="S50" s="48"/>
      <c r="T50" s="48"/>
      <c r="U50" s="48"/>
      <c r="V50" s="48"/>
      <c r="W50" s="48"/>
    </row>
    <row r="51" spans="1:25" ht="13.5" x14ac:dyDescent="0.2">
      <c r="A51" s="41" t="s">
        <v>171</v>
      </c>
      <c r="B51" s="34"/>
      <c r="C51" s="34"/>
      <c r="D51" s="34"/>
      <c r="E51" s="34"/>
      <c r="F51" s="34"/>
      <c r="G51" s="34"/>
      <c r="H51" s="34"/>
      <c r="I51" s="34"/>
      <c r="J51" s="34"/>
      <c r="K51" s="34"/>
      <c r="L51" s="34"/>
      <c r="M51" s="34"/>
      <c r="N51" s="34"/>
      <c r="O51" s="34"/>
      <c r="P51" s="34"/>
      <c r="Q51" s="34"/>
      <c r="R51" s="34"/>
      <c r="S51" s="34"/>
      <c r="T51" s="34"/>
      <c r="U51" s="34"/>
      <c r="V51" s="34"/>
      <c r="W51" s="34"/>
    </row>
    <row r="52" spans="1:25" ht="26.25" customHeight="1" x14ac:dyDescent="0.2">
      <c r="A52" s="41"/>
      <c r="B52" s="34"/>
      <c r="C52" s="34"/>
      <c r="D52" s="34"/>
      <c r="E52" s="34"/>
      <c r="F52" s="34"/>
      <c r="G52" s="34"/>
      <c r="H52" s="34"/>
      <c r="I52" s="34"/>
      <c r="J52" s="34"/>
      <c r="K52" s="34"/>
      <c r="L52" s="34"/>
      <c r="M52" s="34"/>
      <c r="N52" s="137" t="s">
        <v>74</v>
      </c>
      <c r="O52" s="137"/>
      <c r="P52" s="137"/>
      <c r="Q52" s="137"/>
      <c r="R52" s="137"/>
      <c r="S52" s="137" t="s">
        <v>214</v>
      </c>
      <c r="T52" s="137"/>
      <c r="U52" s="137"/>
      <c r="V52" s="137"/>
      <c r="W52" s="137"/>
    </row>
    <row r="53" spans="1:25" ht="13.5" x14ac:dyDescent="0.2">
      <c r="A53" s="120" t="s">
        <v>67</v>
      </c>
      <c r="B53" s="120"/>
      <c r="C53" s="136">
        <v>0.16</v>
      </c>
      <c r="D53" s="136"/>
      <c r="E53" s="133" t="s">
        <v>77</v>
      </c>
      <c r="F53" s="133"/>
      <c r="G53" s="133"/>
      <c r="H53" s="133"/>
      <c r="I53" s="133"/>
      <c r="J53" s="133"/>
      <c r="K53" s="133"/>
      <c r="L53" s="133"/>
      <c r="M53" s="133"/>
      <c r="N53" s="134">
        <v>3564539.11</v>
      </c>
      <c r="O53" s="134"/>
      <c r="P53" s="134"/>
      <c r="Q53" s="134"/>
      <c r="R53" s="134"/>
      <c r="S53" s="135">
        <f t="shared" ref="S53:S55" si="0">ROUND(N53*C53/4000,2)*4</f>
        <v>570.32000000000005</v>
      </c>
      <c r="T53" s="135"/>
      <c r="U53" s="135"/>
      <c r="V53" s="135"/>
      <c r="W53" s="135"/>
    </row>
    <row r="54" spans="1:25" ht="13.5" x14ac:dyDescent="0.2">
      <c r="A54" s="120" t="s">
        <v>68</v>
      </c>
      <c r="B54" s="120"/>
      <c r="C54" s="136">
        <v>0.16</v>
      </c>
      <c r="D54" s="136"/>
      <c r="E54" s="133" t="s">
        <v>77</v>
      </c>
      <c r="F54" s="133"/>
      <c r="G54" s="133"/>
      <c r="H54" s="133"/>
      <c r="I54" s="133"/>
      <c r="J54" s="133"/>
      <c r="K54" s="133"/>
      <c r="L54" s="133"/>
      <c r="M54" s="133"/>
      <c r="N54" s="134">
        <v>96366.8</v>
      </c>
      <c r="O54" s="134"/>
      <c r="P54" s="134"/>
      <c r="Q54" s="134"/>
      <c r="R54" s="134"/>
      <c r="S54" s="135">
        <f t="shared" si="0"/>
        <v>15.4</v>
      </c>
      <c r="T54" s="135"/>
      <c r="U54" s="135"/>
      <c r="V54" s="135"/>
      <c r="W54" s="135"/>
    </row>
    <row r="55" spans="1:25" ht="13.5" x14ac:dyDescent="0.2">
      <c r="A55" s="120" t="s">
        <v>69</v>
      </c>
      <c r="B55" s="120"/>
      <c r="C55" s="136">
        <v>0.16</v>
      </c>
      <c r="D55" s="136"/>
      <c r="E55" s="133" t="s">
        <v>77</v>
      </c>
      <c r="F55" s="133"/>
      <c r="G55" s="133"/>
      <c r="H55" s="133"/>
      <c r="I55" s="133"/>
      <c r="J55" s="133"/>
      <c r="K55" s="133"/>
      <c r="L55" s="133"/>
      <c r="M55" s="133"/>
      <c r="N55" s="134">
        <v>1000</v>
      </c>
      <c r="O55" s="134"/>
      <c r="P55" s="134"/>
      <c r="Q55" s="134"/>
      <c r="R55" s="134"/>
      <c r="S55" s="135">
        <f t="shared" si="0"/>
        <v>0.16</v>
      </c>
      <c r="T55" s="135"/>
      <c r="U55" s="135"/>
      <c r="V55" s="135"/>
      <c r="W55" s="135"/>
    </row>
    <row r="56" spans="1:25" ht="13.5" hidden="1" x14ac:dyDescent="0.2">
      <c r="A56" s="120" t="s">
        <v>70</v>
      </c>
      <c r="B56" s="120"/>
      <c r="C56" s="136">
        <v>0.24</v>
      </c>
      <c r="D56" s="136"/>
      <c r="E56" s="133" t="s">
        <v>77</v>
      </c>
      <c r="F56" s="133"/>
      <c r="G56" s="133"/>
      <c r="H56" s="133"/>
      <c r="I56" s="133"/>
      <c r="J56" s="133"/>
      <c r="K56" s="133"/>
      <c r="L56" s="133"/>
      <c r="M56" s="133"/>
      <c r="N56" s="134"/>
      <c r="O56" s="134"/>
      <c r="P56" s="134"/>
      <c r="Q56" s="134"/>
      <c r="R56" s="134"/>
      <c r="S56" s="135">
        <f t="shared" ref="S56" si="1">ROUND(N56*C56/4000,2)*4</f>
        <v>0</v>
      </c>
      <c r="T56" s="135"/>
      <c r="U56" s="135"/>
      <c r="V56" s="135"/>
      <c r="W56" s="135"/>
    </row>
    <row r="57" spans="1:25" ht="13.5" x14ac:dyDescent="0.2">
      <c r="A57" s="36"/>
      <c r="B57" s="43"/>
      <c r="C57" s="43"/>
      <c r="D57" s="43"/>
      <c r="E57" s="119" t="s">
        <v>213</v>
      </c>
      <c r="F57" s="119"/>
      <c r="G57" s="119"/>
      <c r="H57" s="119"/>
      <c r="I57" s="119"/>
      <c r="J57" s="119"/>
      <c r="K57" s="119"/>
      <c r="L57" s="119"/>
      <c r="M57" s="119"/>
      <c r="N57" s="119"/>
      <c r="O57" s="119"/>
      <c r="P57" s="119"/>
      <c r="Q57" s="119"/>
      <c r="R57" s="119"/>
      <c r="S57" s="113">
        <f>SUM(S53:W56)</f>
        <v>585.88</v>
      </c>
      <c r="T57" s="113"/>
      <c r="U57" s="113"/>
      <c r="V57" s="113"/>
      <c r="W57" s="113"/>
    </row>
    <row r="58" spans="1:25" ht="13.5" x14ac:dyDescent="0.2">
      <c r="A58" s="34"/>
      <c r="B58" s="34"/>
      <c r="C58" s="34"/>
      <c r="D58" s="34"/>
      <c r="E58" s="34"/>
      <c r="F58" s="34"/>
      <c r="G58" s="34"/>
      <c r="H58" s="34"/>
      <c r="I58" s="34"/>
      <c r="J58" s="34"/>
      <c r="K58" s="34"/>
      <c r="L58" s="34"/>
      <c r="M58" s="34"/>
      <c r="N58" s="34"/>
      <c r="O58" s="34"/>
      <c r="P58" s="34"/>
      <c r="Q58" s="34"/>
      <c r="R58" s="34"/>
      <c r="S58" s="34"/>
      <c r="T58" s="34"/>
      <c r="U58" s="34"/>
      <c r="V58" s="34"/>
      <c r="W58" s="34"/>
      <c r="Y58" s="52"/>
    </row>
    <row r="59" spans="1:25" ht="13.5" x14ac:dyDescent="0.2">
      <c r="A59" s="41" t="s">
        <v>143</v>
      </c>
      <c r="B59" s="34"/>
      <c r="C59" s="34"/>
      <c r="D59" s="34"/>
      <c r="E59" s="34"/>
      <c r="F59" s="34"/>
      <c r="G59" s="34"/>
      <c r="H59" s="34"/>
      <c r="I59" s="34"/>
      <c r="J59" s="34"/>
      <c r="K59" s="34"/>
      <c r="L59" s="34"/>
      <c r="M59" s="34"/>
      <c r="N59" s="34"/>
      <c r="O59" s="34"/>
      <c r="P59" s="34"/>
      <c r="Q59" s="34"/>
      <c r="R59" s="34"/>
      <c r="S59" s="34"/>
      <c r="T59" s="34"/>
      <c r="U59" s="34"/>
      <c r="V59" s="34"/>
      <c r="W59" s="34"/>
      <c r="Y59" s="52"/>
    </row>
    <row r="60" spans="1:25" ht="13.5" x14ac:dyDescent="0.2">
      <c r="A60" s="34" t="s">
        <v>378</v>
      </c>
      <c r="B60" s="34"/>
      <c r="C60" s="34"/>
      <c r="D60" s="34"/>
      <c r="E60" s="34"/>
      <c r="F60" s="34"/>
      <c r="G60" s="34"/>
      <c r="H60" s="34"/>
      <c r="I60" s="34"/>
      <c r="J60" s="34"/>
      <c r="K60" s="34"/>
      <c r="L60" s="34"/>
      <c r="M60" s="34"/>
      <c r="N60" s="34"/>
      <c r="O60" s="34"/>
      <c r="P60" s="34"/>
      <c r="Q60" s="34"/>
      <c r="R60" s="34"/>
      <c r="S60" s="34"/>
      <c r="T60" s="34"/>
      <c r="U60" s="34"/>
      <c r="V60" s="34"/>
      <c r="W60" s="34"/>
      <c r="Y60" s="52"/>
    </row>
    <row r="61" spans="1:25" ht="13.5" x14ac:dyDescent="0.2">
      <c r="A61" s="34" t="s">
        <v>379</v>
      </c>
      <c r="B61" s="34"/>
      <c r="C61" s="12"/>
      <c r="D61" s="34"/>
      <c r="E61" s="34"/>
      <c r="F61" s="34"/>
      <c r="G61" s="34"/>
      <c r="H61" s="34"/>
      <c r="I61" s="34"/>
      <c r="J61" s="34"/>
      <c r="K61" s="34"/>
      <c r="L61" s="34"/>
      <c r="M61" s="34"/>
      <c r="N61" s="34"/>
      <c r="O61" s="34"/>
      <c r="P61" s="34"/>
      <c r="Q61" s="34"/>
      <c r="R61" s="34"/>
      <c r="S61" s="34"/>
      <c r="T61" s="34"/>
      <c r="U61" s="34"/>
      <c r="V61" s="34"/>
      <c r="W61" s="34"/>
      <c r="Y61" s="52"/>
    </row>
    <row r="62" spans="1:25" ht="13.5" hidden="1" x14ac:dyDescent="0.2">
      <c r="A62" s="34" t="s">
        <v>348</v>
      </c>
      <c r="B62" s="34"/>
      <c r="C62" s="34"/>
      <c r="D62" s="34"/>
      <c r="E62" s="34"/>
      <c r="F62" s="34"/>
      <c r="G62" s="34"/>
      <c r="H62" s="34"/>
      <c r="I62" s="34"/>
      <c r="J62" s="34"/>
      <c r="K62" s="34"/>
      <c r="L62" s="34"/>
      <c r="M62" s="34"/>
      <c r="N62" s="34"/>
      <c r="O62" s="34"/>
      <c r="P62" s="34"/>
      <c r="Q62" s="34"/>
      <c r="R62" s="34"/>
      <c r="S62" s="34"/>
      <c r="T62" s="34"/>
      <c r="U62" s="34"/>
      <c r="V62" s="34"/>
      <c r="W62" s="34"/>
      <c r="Y62" s="52"/>
    </row>
    <row r="63" spans="1:25" ht="13.5" x14ac:dyDescent="0.2">
      <c r="A63" s="44" t="s">
        <v>73</v>
      </c>
      <c r="B63" s="34"/>
      <c r="C63" s="34"/>
      <c r="D63" s="34"/>
      <c r="E63" s="34"/>
      <c r="F63" s="34"/>
      <c r="G63" s="34"/>
      <c r="H63" s="34"/>
      <c r="I63" s="34"/>
      <c r="J63" s="34"/>
      <c r="K63" s="34"/>
      <c r="L63" s="34"/>
      <c r="M63" s="34"/>
      <c r="N63" s="34"/>
      <c r="O63" s="34"/>
      <c r="P63" s="34"/>
      <c r="Q63" s="34"/>
      <c r="R63" s="34"/>
      <c r="S63" s="34"/>
      <c r="T63" s="34"/>
      <c r="U63" s="34"/>
      <c r="V63" s="34"/>
      <c r="W63" s="34"/>
      <c r="Y63" s="52"/>
    </row>
    <row r="64" spans="1:25" ht="13.5" x14ac:dyDescent="0.2">
      <c r="A64" s="44"/>
      <c r="B64" s="34"/>
      <c r="C64" s="34"/>
      <c r="D64" s="34"/>
      <c r="E64" s="34"/>
      <c r="F64" s="34"/>
      <c r="G64" s="34"/>
      <c r="H64" s="34"/>
      <c r="I64" s="34"/>
      <c r="J64" s="34"/>
      <c r="K64" s="34"/>
      <c r="L64" s="34"/>
      <c r="M64" s="34"/>
      <c r="N64" s="34"/>
      <c r="O64" s="34"/>
      <c r="P64" s="34"/>
      <c r="Q64" s="34"/>
      <c r="R64" s="34"/>
      <c r="S64" s="34"/>
      <c r="T64" s="34"/>
      <c r="U64" s="34"/>
      <c r="V64" s="34"/>
      <c r="W64" s="34"/>
      <c r="Y64" s="52"/>
    </row>
    <row r="65" spans="1:25" s="83" customFormat="1" ht="13.5" hidden="1" customHeight="1" x14ac:dyDescent="0.2">
      <c r="A65" s="85" t="s">
        <v>372</v>
      </c>
      <c r="B65" s="85"/>
      <c r="C65" s="85"/>
      <c r="D65" s="85"/>
      <c r="E65" s="85"/>
      <c r="F65" s="85"/>
      <c r="G65" s="85"/>
      <c r="H65" s="85"/>
      <c r="I65" s="85"/>
      <c r="J65" s="86"/>
      <c r="K65" s="86"/>
      <c r="L65" s="86"/>
      <c r="M65" s="86"/>
      <c r="N65" s="86"/>
      <c r="O65" s="86"/>
      <c r="P65" s="86"/>
      <c r="Q65" s="86"/>
      <c r="R65" s="86"/>
      <c r="S65" s="86"/>
      <c r="T65" s="86"/>
      <c r="U65" s="86"/>
      <c r="V65" s="86"/>
      <c r="W65" s="86"/>
    </row>
    <row r="66" spans="1:25" s="84" customFormat="1" ht="19.5" hidden="1" customHeight="1" x14ac:dyDescent="0.2">
      <c r="A66" s="151" t="s">
        <v>149</v>
      </c>
      <c r="B66" s="151"/>
      <c r="C66" s="151"/>
      <c r="D66" s="151"/>
      <c r="E66" s="151"/>
      <c r="F66" s="151"/>
      <c r="G66" s="138" t="s">
        <v>179</v>
      </c>
      <c r="H66" s="138"/>
      <c r="I66" s="138"/>
      <c r="J66" s="138"/>
      <c r="K66" s="138"/>
      <c r="L66" s="138"/>
      <c r="M66" s="138"/>
      <c r="N66" s="138"/>
      <c r="O66" s="138"/>
      <c r="P66" s="138"/>
      <c r="Q66" s="138"/>
      <c r="R66" s="138"/>
      <c r="S66" s="138"/>
      <c r="T66" s="138"/>
      <c r="U66" s="138"/>
      <c r="V66" s="138"/>
      <c r="W66" s="138"/>
    </row>
    <row r="67" spans="1:25" s="84" customFormat="1" ht="15" hidden="1" customHeight="1" x14ac:dyDescent="0.2">
      <c r="A67" s="149" t="s">
        <v>151</v>
      </c>
      <c r="B67" s="149"/>
      <c r="C67" s="149"/>
      <c r="D67" s="149"/>
      <c r="E67" s="149"/>
      <c r="F67" s="149"/>
      <c r="G67" s="139" t="s">
        <v>180</v>
      </c>
      <c r="H67" s="139"/>
      <c r="I67" s="139"/>
      <c r="J67" s="139"/>
      <c r="K67" s="139"/>
      <c r="L67" s="139"/>
      <c r="M67" s="139"/>
      <c r="N67" s="139"/>
      <c r="O67" s="139"/>
      <c r="P67" s="139"/>
      <c r="Q67" s="139"/>
      <c r="R67" s="139"/>
      <c r="S67" s="139"/>
      <c r="T67" s="139"/>
      <c r="U67" s="139"/>
      <c r="V67" s="139"/>
      <c r="W67" s="139"/>
    </row>
    <row r="68" spans="1:25" s="84" customFormat="1" ht="15" hidden="1" customHeight="1" x14ac:dyDescent="0.2">
      <c r="A68" s="149" t="s">
        <v>373</v>
      </c>
      <c r="B68" s="149"/>
      <c r="C68" s="149"/>
      <c r="D68" s="149"/>
      <c r="E68" s="149"/>
      <c r="F68" s="149"/>
      <c r="G68" s="139" t="s">
        <v>154</v>
      </c>
      <c r="H68" s="139"/>
      <c r="I68" s="139"/>
      <c r="J68" s="139"/>
      <c r="K68" s="139"/>
      <c r="L68" s="139"/>
      <c r="M68" s="139"/>
      <c r="N68" s="139"/>
      <c r="O68" s="139"/>
      <c r="P68" s="139"/>
      <c r="Q68" s="139"/>
      <c r="R68" s="139"/>
      <c r="S68" s="139"/>
      <c r="T68" s="139"/>
      <c r="U68" s="139"/>
      <c r="V68" s="139"/>
      <c r="W68" s="139"/>
    </row>
    <row r="69" spans="1:25" s="84" customFormat="1" ht="15" hidden="1" customHeight="1" x14ac:dyDescent="0.2">
      <c r="A69" s="149" t="s">
        <v>155</v>
      </c>
      <c r="B69" s="149"/>
      <c r="C69" s="149"/>
      <c r="D69" s="149"/>
      <c r="E69" s="149"/>
      <c r="F69" s="149"/>
      <c r="G69" s="139" t="s">
        <v>156</v>
      </c>
      <c r="H69" s="139"/>
      <c r="I69" s="139"/>
      <c r="J69" s="139"/>
      <c r="K69" s="139"/>
      <c r="L69" s="139"/>
      <c r="M69" s="139"/>
      <c r="N69" s="139"/>
      <c r="O69" s="139"/>
      <c r="P69" s="139"/>
      <c r="Q69" s="139"/>
      <c r="R69" s="139"/>
      <c r="S69" s="139"/>
      <c r="T69" s="139"/>
      <c r="U69" s="139"/>
      <c r="V69" s="139"/>
      <c r="W69" s="139"/>
    </row>
    <row r="70" spans="1:25" s="84" customFormat="1" ht="31.15" hidden="1" customHeight="1" x14ac:dyDescent="0.2">
      <c r="A70" s="150" t="s">
        <v>157</v>
      </c>
      <c r="B70" s="150"/>
      <c r="C70" s="150"/>
      <c r="D70" s="150"/>
      <c r="E70" s="150"/>
      <c r="F70" s="150"/>
      <c r="G70" s="140" t="s">
        <v>181</v>
      </c>
      <c r="H70" s="140"/>
      <c r="I70" s="140"/>
      <c r="J70" s="140"/>
      <c r="K70" s="140"/>
      <c r="L70" s="140"/>
      <c r="M70" s="140"/>
      <c r="N70" s="140"/>
      <c r="O70" s="140"/>
      <c r="P70" s="140"/>
      <c r="Q70" s="140"/>
      <c r="R70" s="140"/>
      <c r="S70" s="140"/>
      <c r="T70" s="140"/>
      <c r="U70" s="140"/>
      <c r="V70" s="140"/>
      <c r="W70" s="140"/>
    </row>
    <row r="71" spans="1:25" ht="17.25" hidden="1" customHeight="1" x14ac:dyDescent="0.2">
      <c r="A71" s="44"/>
      <c r="B71" s="34"/>
      <c r="C71" s="34"/>
      <c r="D71" s="34"/>
      <c r="E71" s="34"/>
      <c r="F71" s="34"/>
      <c r="G71" s="34"/>
      <c r="H71" s="34"/>
      <c r="I71" s="34"/>
      <c r="J71" s="34"/>
      <c r="K71" s="34"/>
      <c r="L71" s="34"/>
      <c r="M71" s="34"/>
      <c r="N71" s="34"/>
      <c r="O71" s="34"/>
      <c r="P71" s="34"/>
      <c r="Q71" s="34"/>
      <c r="R71" s="34"/>
      <c r="S71" s="34"/>
      <c r="T71" s="34"/>
      <c r="U71" s="34"/>
      <c r="V71" s="34"/>
      <c r="W71" s="34"/>
      <c r="Y71" s="52"/>
    </row>
    <row r="72" spans="1:25" ht="12.75" customHeight="1" x14ac:dyDescent="0.2">
      <c r="A72" s="33" t="s">
        <v>144</v>
      </c>
      <c r="B72" s="34"/>
      <c r="C72" s="34"/>
      <c r="D72" s="34"/>
      <c r="E72" s="34"/>
      <c r="F72" s="34"/>
      <c r="G72" s="34"/>
      <c r="H72" s="34"/>
      <c r="I72" s="34"/>
      <c r="J72" s="34"/>
      <c r="K72" s="34"/>
      <c r="L72" s="34"/>
      <c r="M72" s="34"/>
      <c r="N72" s="34"/>
      <c r="O72" s="34"/>
      <c r="P72" s="34"/>
      <c r="Q72" s="34"/>
      <c r="R72" s="34"/>
      <c r="S72" s="34"/>
      <c r="T72" s="34"/>
      <c r="U72" s="34"/>
      <c r="V72" s="34"/>
      <c r="W72" s="34"/>
      <c r="Y72" s="52"/>
    </row>
    <row r="73" spans="1:25" ht="27" customHeight="1" x14ac:dyDescent="0.2">
      <c r="A73" s="100" t="s">
        <v>256</v>
      </c>
      <c r="B73" s="100"/>
      <c r="C73" s="100"/>
      <c r="D73" s="100"/>
      <c r="E73" s="100"/>
      <c r="F73" s="100"/>
      <c r="G73" s="100"/>
      <c r="H73" s="100"/>
      <c r="I73" s="100"/>
      <c r="J73" s="100"/>
      <c r="K73" s="100"/>
      <c r="L73" s="100"/>
      <c r="M73" s="100"/>
      <c r="N73" s="100"/>
      <c r="O73" s="100"/>
      <c r="P73" s="100"/>
      <c r="Q73" s="100"/>
      <c r="R73" s="100"/>
      <c r="S73" s="100"/>
      <c r="T73" s="100"/>
      <c r="U73" s="100"/>
      <c r="V73" s="100"/>
      <c r="W73" s="100"/>
      <c r="Y73" s="52"/>
    </row>
    <row r="74" spans="1:25" ht="42.75" customHeight="1" x14ac:dyDescent="0.2">
      <c r="A74" s="48" t="s">
        <v>28</v>
      </c>
      <c r="B74" s="98" t="s">
        <v>129</v>
      </c>
      <c r="C74" s="98"/>
      <c r="D74" s="98"/>
      <c r="E74" s="98"/>
      <c r="F74" s="98"/>
      <c r="G74" s="98"/>
      <c r="H74" s="98"/>
      <c r="I74" s="98"/>
      <c r="J74" s="98"/>
      <c r="K74" s="98"/>
      <c r="L74" s="98"/>
      <c r="M74" s="98"/>
      <c r="N74" s="98"/>
      <c r="O74" s="98"/>
      <c r="P74" s="98"/>
      <c r="Q74" s="98"/>
      <c r="R74" s="98"/>
      <c r="S74" s="98"/>
      <c r="T74" s="98"/>
      <c r="U74" s="98"/>
      <c r="V74" s="98"/>
      <c r="W74" s="98"/>
      <c r="Y74" s="52"/>
    </row>
    <row r="75" spans="1:25" ht="28.5" customHeight="1" x14ac:dyDescent="0.2">
      <c r="A75" s="48" t="s">
        <v>31</v>
      </c>
      <c r="B75" s="98" t="s">
        <v>257</v>
      </c>
      <c r="C75" s="98"/>
      <c r="D75" s="98"/>
      <c r="E75" s="98"/>
      <c r="F75" s="98"/>
      <c r="G75" s="98"/>
      <c r="H75" s="98"/>
      <c r="I75" s="98"/>
      <c r="J75" s="98"/>
      <c r="K75" s="98"/>
      <c r="L75" s="98"/>
      <c r="M75" s="98"/>
      <c r="N75" s="98"/>
      <c r="O75" s="98"/>
      <c r="P75" s="98"/>
      <c r="Q75" s="98"/>
      <c r="R75" s="98"/>
      <c r="S75" s="98"/>
      <c r="T75" s="98"/>
      <c r="U75" s="98"/>
      <c r="V75" s="98"/>
      <c r="W75" s="98"/>
      <c r="Y75" s="52"/>
    </row>
    <row r="76" spans="1:25" ht="54" customHeight="1" x14ac:dyDescent="0.2">
      <c r="A76" s="48" t="s">
        <v>34</v>
      </c>
      <c r="B76" s="98" t="s">
        <v>408</v>
      </c>
      <c r="C76" s="98"/>
      <c r="D76" s="98"/>
      <c r="E76" s="98"/>
      <c r="F76" s="98"/>
      <c r="G76" s="98"/>
      <c r="H76" s="98"/>
      <c r="I76" s="98"/>
      <c r="J76" s="98"/>
      <c r="K76" s="98"/>
      <c r="L76" s="98"/>
      <c r="M76" s="98"/>
      <c r="N76" s="98"/>
      <c r="O76" s="98"/>
      <c r="P76" s="98"/>
      <c r="Q76" s="98"/>
      <c r="R76" s="98"/>
      <c r="S76" s="98"/>
      <c r="T76" s="98"/>
      <c r="U76" s="98"/>
      <c r="V76" s="98"/>
      <c r="W76" s="98"/>
      <c r="Y76" s="52"/>
    </row>
    <row r="77" spans="1:25" ht="82.5" customHeight="1" x14ac:dyDescent="0.2">
      <c r="A77" s="48" t="s">
        <v>36</v>
      </c>
      <c r="B77" s="98" t="s">
        <v>258</v>
      </c>
      <c r="C77" s="98"/>
      <c r="D77" s="98"/>
      <c r="E77" s="98"/>
      <c r="F77" s="98"/>
      <c r="G77" s="98"/>
      <c r="H77" s="98"/>
      <c r="I77" s="98"/>
      <c r="J77" s="98"/>
      <c r="K77" s="98"/>
      <c r="L77" s="98"/>
      <c r="M77" s="98"/>
      <c r="N77" s="98"/>
      <c r="O77" s="98"/>
      <c r="P77" s="98"/>
      <c r="Q77" s="98"/>
      <c r="R77" s="98"/>
      <c r="S77" s="98"/>
      <c r="T77" s="98"/>
      <c r="U77" s="98"/>
      <c r="V77" s="98"/>
      <c r="W77" s="98"/>
      <c r="Y77" s="52"/>
    </row>
    <row r="78" spans="1:25" ht="70.5" customHeight="1" x14ac:dyDescent="0.2">
      <c r="A78" s="48" t="s">
        <v>37</v>
      </c>
      <c r="B78" s="98" t="s">
        <v>259</v>
      </c>
      <c r="C78" s="98"/>
      <c r="D78" s="98"/>
      <c r="E78" s="98"/>
      <c r="F78" s="98"/>
      <c r="G78" s="98"/>
      <c r="H78" s="98"/>
      <c r="I78" s="98"/>
      <c r="J78" s="98"/>
      <c r="K78" s="98"/>
      <c r="L78" s="98"/>
      <c r="M78" s="98"/>
      <c r="N78" s="98"/>
      <c r="O78" s="98"/>
      <c r="P78" s="98"/>
      <c r="Q78" s="98"/>
      <c r="R78" s="98"/>
      <c r="S78" s="98"/>
      <c r="T78" s="98"/>
      <c r="U78" s="98"/>
      <c r="V78" s="98"/>
      <c r="W78" s="98"/>
      <c r="Y78" s="52"/>
    </row>
    <row r="79" spans="1:25" ht="27.75" customHeight="1" x14ac:dyDescent="0.2">
      <c r="A79" s="48" t="s">
        <v>38</v>
      </c>
      <c r="B79" s="148" t="s">
        <v>271</v>
      </c>
      <c r="C79" s="148"/>
      <c r="D79" s="148"/>
      <c r="E79" s="148"/>
      <c r="F79" s="148"/>
      <c r="G79" s="148"/>
      <c r="H79" s="148"/>
      <c r="I79" s="148"/>
      <c r="J79" s="148"/>
      <c r="K79" s="148"/>
      <c r="L79" s="148"/>
      <c r="M79" s="148"/>
      <c r="N79" s="148"/>
      <c r="O79" s="148"/>
      <c r="P79" s="148"/>
      <c r="Q79" s="148"/>
      <c r="R79" s="148"/>
      <c r="S79" s="148"/>
      <c r="T79" s="148"/>
      <c r="U79" s="148"/>
      <c r="V79" s="148"/>
      <c r="W79" s="148"/>
      <c r="Y79" s="52"/>
    </row>
    <row r="80" spans="1:25" ht="27.75" customHeight="1" x14ac:dyDescent="0.2">
      <c r="A80" s="48" t="s">
        <v>47</v>
      </c>
      <c r="B80" s="148" t="s">
        <v>272</v>
      </c>
      <c r="C80" s="148"/>
      <c r="D80" s="148"/>
      <c r="E80" s="148"/>
      <c r="F80" s="148"/>
      <c r="G80" s="148"/>
      <c r="H80" s="148"/>
      <c r="I80" s="148"/>
      <c r="J80" s="148"/>
      <c r="K80" s="148"/>
      <c r="L80" s="148"/>
      <c r="M80" s="148"/>
      <c r="N80" s="148"/>
      <c r="O80" s="148"/>
      <c r="P80" s="148"/>
      <c r="Q80" s="148"/>
      <c r="R80" s="148"/>
      <c r="S80" s="148"/>
      <c r="T80" s="148"/>
      <c r="U80" s="148"/>
      <c r="V80" s="148"/>
      <c r="W80" s="148"/>
      <c r="Y80" s="52"/>
    </row>
    <row r="81" spans="1:25" ht="56.25" customHeight="1" x14ac:dyDescent="0.2">
      <c r="A81" s="48" t="s">
        <v>40</v>
      </c>
      <c r="B81" s="98" t="s">
        <v>130</v>
      </c>
      <c r="C81" s="98"/>
      <c r="D81" s="98"/>
      <c r="E81" s="98"/>
      <c r="F81" s="98"/>
      <c r="G81" s="98"/>
      <c r="H81" s="98"/>
      <c r="I81" s="98"/>
      <c r="J81" s="98"/>
      <c r="K81" s="98"/>
      <c r="L81" s="98"/>
      <c r="M81" s="98"/>
      <c r="N81" s="98"/>
      <c r="O81" s="98"/>
      <c r="P81" s="98"/>
      <c r="Q81" s="98"/>
      <c r="R81" s="98"/>
      <c r="S81" s="98"/>
      <c r="T81" s="98"/>
      <c r="U81" s="98"/>
      <c r="V81" s="98"/>
      <c r="W81" s="98"/>
      <c r="Y81" s="52"/>
    </row>
    <row r="82" spans="1:25" ht="54.75" customHeight="1" x14ac:dyDescent="0.2">
      <c r="A82" s="48" t="s">
        <v>263</v>
      </c>
      <c r="B82" s="148" t="s">
        <v>260</v>
      </c>
      <c r="C82" s="148"/>
      <c r="D82" s="148"/>
      <c r="E82" s="148"/>
      <c r="F82" s="148"/>
      <c r="G82" s="148"/>
      <c r="H82" s="148"/>
      <c r="I82" s="148"/>
      <c r="J82" s="148"/>
      <c r="K82" s="148"/>
      <c r="L82" s="148"/>
      <c r="M82" s="148"/>
      <c r="N82" s="148"/>
      <c r="O82" s="148"/>
      <c r="P82" s="148"/>
      <c r="Q82" s="148"/>
      <c r="R82" s="148"/>
      <c r="S82" s="148"/>
      <c r="T82" s="148"/>
      <c r="U82" s="148"/>
      <c r="V82" s="148"/>
      <c r="W82" s="148"/>
      <c r="Y82" s="52"/>
    </row>
    <row r="83" spans="1:25" ht="40.5" customHeight="1" x14ac:dyDescent="0.2">
      <c r="A83" s="48" t="s">
        <v>264</v>
      </c>
      <c r="B83" s="148" t="s">
        <v>349</v>
      </c>
      <c r="C83" s="148"/>
      <c r="D83" s="148"/>
      <c r="E83" s="148"/>
      <c r="F83" s="148"/>
      <c r="G83" s="148"/>
      <c r="H83" s="148"/>
      <c r="I83" s="148"/>
      <c r="J83" s="148"/>
      <c r="K83" s="148"/>
      <c r="L83" s="148"/>
      <c r="M83" s="148"/>
      <c r="N83" s="148"/>
      <c r="O83" s="148"/>
      <c r="P83" s="148"/>
      <c r="Q83" s="148"/>
      <c r="R83" s="148"/>
      <c r="S83" s="148"/>
      <c r="T83" s="148"/>
      <c r="U83" s="148"/>
      <c r="V83" s="148"/>
      <c r="W83" s="148"/>
      <c r="Y83" s="52"/>
    </row>
    <row r="84" spans="1:25" ht="29.25" customHeight="1" x14ac:dyDescent="0.2">
      <c r="A84" s="48" t="s">
        <v>265</v>
      </c>
      <c r="B84" s="98" t="s">
        <v>63</v>
      </c>
      <c r="C84" s="98"/>
      <c r="D84" s="98"/>
      <c r="E84" s="98"/>
      <c r="F84" s="98"/>
      <c r="G84" s="98"/>
      <c r="H84" s="98"/>
      <c r="I84" s="98"/>
      <c r="J84" s="98"/>
      <c r="K84" s="98"/>
      <c r="L84" s="98"/>
      <c r="M84" s="98"/>
      <c r="N84" s="98"/>
      <c r="O84" s="98"/>
      <c r="P84" s="98"/>
      <c r="Q84" s="98"/>
      <c r="R84" s="98"/>
      <c r="S84" s="98"/>
      <c r="T84" s="98"/>
      <c r="U84" s="98"/>
      <c r="V84" s="98"/>
      <c r="W84" s="98"/>
      <c r="Y84" s="52"/>
    </row>
    <row r="85" spans="1:25" s="21" customFormat="1" ht="42" customHeight="1" x14ac:dyDescent="0.2">
      <c r="A85" s="48" t="s">
        <v>266</v>
      </c>
      <c r="B85" s="98" t="s">
        <v>261</v>
      </c>
      <c r="C85" s="98"/>
      <c r="D85" s="98"/>
      <c r="E85" s="98"/>
      <c r="F85" s="98"/>
      <c r="G85" s="98"/>
      <c r="H85" s="98"/>
      <c r="I85" s="98"/>
      <c r="J85" s="98"/>
      <c r="K85" s="98"/>
      <c r="L85" s="98"/>
      <c r="M85" s="98"/>
      <c r="N85" s="98"/>
      <c r="O85" s="98"/>
      <c r="P85" s="98"/>
      <c r="Q85" s="98"/>
      <c r="R85" s="98"/>
      <c r="S85" s="98"/>
      <c r="T85" s="98"/>
      <c r="U85" s="98"/>
      <c r="V85" s="98"/>
      <c r="W85" s="98"/>
      <c r="Y85" s="18"/>
    </row>
    <row r="86" spans="1:25" ht="13.5" x14ac:dyDescent="0.2">
      <c r="A86" s="48" t="s">
        <v>267</v>
      </c>
      <c r="B86" s="98" t="s">
        <v>131</v>
      </c>
      <c r="C86" s="98"/>
      <c r="D86" s="98"/>
      <c r="E86" s="98"/>
      <c r="F86" s="98"/>
      <c r="G86" s="98"/>
      <c r="H86" s="98"/>
      <c r="I86" s="98"/>
      <c r="J86" s="98"/>
      <c r="K86" s="98"/>
      <c r="L86" s="98"/>
      <c r="M86" s="98"/>
      <c r="N86" s="98"/>
      <c r="O86" s="98"/>
      <c r="P86" s="98"/>
      <c r="Q86" s="98"/>
      <c r="R86" s="98"/>
      <c r="S86" s="98"/>
      <c r="T86" s="98"/>
      <c r="U86" s="98"/>
      <c r="V86" s="98"/>
      <c r="W86" s="98"/>
      <c r="Y86" s="52"/>
    </row>
    <row r="87" spans="1:25" ht="13.5" x14ac:dyDescent="0.2">
      <c r="A87" s="48"/>
      <c r="B87" s="98" t="s">
        <v>51</v>
      </c>
      <c r="C87" s="98"/>
      <c r="D87" s="98"/>
      <c r="E87" s="98"/>
      <c r="F87" s="98"/>
      <c r="G87" s="98"/>
      <c r="H87" s="98"/>
      <c r="I87" s="98"/>
      <c r="J87" s="98"/>
      <c r="K87" s="98"/>
      <c r="L87" s="98"/>
      <c r="M87" s="147"/>
      <c r="N87" s="147"/>
      <c r="O87" s="49"/>
      <c r="P87" s="48"/>
      <c r="Q87" s="48"/>
      <c r="R87" s="98" t="s">
        <v>50</v>
      </c>
      <c r="S87" s="98"/>
      <c r="T87" s="98"/>
      <c r="U87" s="98"/>
      <c r="V87" s="98"/>
      <c r="W87" s="98"/>
      <c r="Y87" s="52"/>
    </row>
    <row r="88" spans="1:25" ht="13.5" x14ac:dyDescent="0.2">
      <c r="A88" s="48"/>
      <c r="B88" s="98" t="s">
        <v>52</v>
      </c>
      <c r="C88" s="98"/>
      <c r="D88" s="98"/>
      <c r="E88" s="98"/>
      <c r="F88" s="98"/>
      <c r="G88" s="98"/>
      <c r="H88" s="98"/>
      <c r="I88" s="98"/>
      <c r="J88" s="98"/>
      <c r="K88" s="98"/>
      <c r="L88" s="98"/>
      <c r="M88" s="147"/>
      <c r="N88" s="147"/>
      <c r="O88" s="49"/>
      <c r="P88" s="48"/>
      <c r="Q88" s="48"/>
      <c r="R88" s="98" t="s">
        <v>50</v>
      </c>
      <c r="S88" s="98"/>
      <c r="T88" s="98"/>
      <c r="U88" s="98"/>
      <c r="V88" s="98"/>
      <c r="W88" s="98"/>
      <c r="Y88" s="52"/>
    </row>
    <row r="89" spans="1:25" ht="26.25" customHeight="1" x14ac:dyDescent="0.2">
      <c r="A89" s="48"/>
      <c r="B89" s="98" t="s">
        <v>53</v>
      </c>
      <c r="C89" s="98"/>
      <c r="D89" s="98"/>
      <c r="E89" s="98"/>
      <c r="F89" s="98"/>
      <c r="G89" s="98"/>
      <c r="H89" s="98"/>
      <c r="I89" s="98"/>
      <c r="J89" s="98"/>
      <c r="K89" s="98"/>
      <c r="L89" s="98"/>
      <c r="M89" s="98"/>
      <c r="N89" s="98"/>
      <c r="O89" s="98"/>
      <c r="P89" s="98"/>
      <c r="Q89" s="98"/>
      <c r="R89" s="98" t="s">
        <v>50</v>
      </c>
      <c r="S89" s="98"/>
      <c r="T89" s="98"/>
      <c r="U89" s="98"/>
      <c r="V89" s="98"/>
      <c r="W89" s="98"/>
      <c r="Y89" s="52"/>
    </row>
    <row r="90" spans="1:25" ht="42" customHeight="1" x14ac:dyDescent="0.2">
      <c r="A90" s="48" t="s">
        <v>268</v>
      </c>
      <c r="B90" s="98" t="s">
        <v>176</v>
      </c>
      <c r="C90" s="98"/>
      <c r="D90" s="98"/>
      <c r="E90" s="98"/>
      <c r="F90" s="98"/>
      <c r="G90" s="98"/>
      <c r="H90" s="98"/>
      <c r="I90" s="98"/>
      <c r="J90" s="98"/>
      <c r="K90" s="98"/>
      <c r="L90" s="98"/>
      <c r="M90" s="98"/>
      <c r="N90" s="98"/>
      <c r="O90" s="98"/>
      <c r="P90" s="98"/>
      <c r="Q90" s="98"/>
      <c r="R90" s="98"/>
      <c r="S90" s="98"/>
      <c r="T90" s="98"/>
      <c r="U90" s="98"/>
      <c r="V90" s="98"/>
      <c r="W90" s="98"/>
      <c r="Y90" s="52"/>
    </row>
    <row r="91" spans="1:25" ht="114" hidden="1" customHeight="1" x14ac:dyDescent="0.2">
      <c r="A91" s="77" t="s">
        <v>269</v>
      </c>
      <c r="B91" s="98" t="s">
        <v>364</v>
      </c>
      <c r="C91" s="98"/>
      <c r="D91" s="98"/>
      <c r="E91" s="98"/>
      <c r="F91" s="98"/>
      <c r="G91" s="98"/>
      <c r="H91" s="98"/>
      <c r="I91" s="98"/>
      <c r="J91" s="98"/>
      <c r="K91" s="98"/>
      <c r="L91" s="98"/>
      <c r="M91" s="98"/>
      <c r="N91" s="98"/>
      <c r="O91" s="98"/>
      <c r="P91" s="98"/>
      <c r="Q91" s="98"/>
      <c r="R91" s="98"/>
      <c r="S91" s="98"/>
      <c r="T91" s="98"/>
      <c r="U91" s="98"/>
      <c r="V91" s="98"/>
      <c r="W91" s="98"/>
      <c r="Y91" s="52"/>
    </row>
    <row r="92" spans="1:25" ht="27.75" customHeight="1" x14ac:dyDescent="0.2">
      <c r="A92" s="39" t="s">
        <v>269</v>
      </c>
      <c r="B92" s="98" t="s">
        <v>262</v>
      </c>
      <c r="C92" s="98"/>
      <c r="D92" s="98"/>
      <c r="E92" s="98"/>
      <c r="F92" s="98"/>
      <c r="G92" s="98"/>
      <c r="H92" s="98"/>
      <c r="I92" s="98"/>
      <c r="J92" s="98"/>
      <c r="K92" s="98"/>
      <c r="L92" s="98"/>
      <c r="M92" s="98"/>
      <c r="N92" s="98"/>
      <c r="O92" s="98"/>
      <c r="P92" s="98"/>
      <c r="Q92" s="98"/>
      <c r="R92" s="98"/>
      <c r="S92" s="98"/>
      <c r="T92" s="98"/>
      <c r="U92" s="98"/>
      <c r="V92" s="98"/>
      <c r="W92" s="98"/>
    </row>
    <row r="93" spans="1:25" ht="13.5" x14ac:dyDescent="0.2">
      <c r="A93" s="44"/>
      <c r="B93" s="128" t="s">
        <v>149</v>
      </c>
      <c r="C93" s="128"/>
      <c r="D93" s="128"/>
      <c r="E93" s="128"/>
      <c r="F93" s="128"/>
      <c r="G93" s="128"/>
      <c r="H93" s="128"/>
      <c r="I93" s="132" t="s">
        <v>179</v>
      </c>
      <c r="J93" s="132"/>
      <c r="K93" s="132"/>
      <c r="L93" s="132"/>
      <c r="M93" s="132"/>
      <c r="N93" s="132"/>
      <c r="O93" s="132"/>
      <c r="P93" s="132"/>
      <c r="Q93" s="132"/>
      <c r="R93" s="132"/>
      <c r="S93" s="132"/>
      <c r="T93" s="132"/>
      <c r="U93" s="132"/>
      <c r="V93" s="132"/>
      <c r="W93" s="44"/>
    </row>
    <row r="94" spans="1:25" ht="13.5" x14ac:dyDescent="0.2">
      <c r="A94" s="44"/>
      <c r="B94" s="129" t="s">
        <v>151</v>
      </c>
      <c r="C94" s="129"/>
      <c r="D94" s="129"/>
      <c r="E94" s="129"/>
      <c r="F94" s="129"/>
      <c r="G94" s="129"/>
      <c r="H94" s="129"/>
      <c r="I94" s="129" t="s">
        <v>180</v>
      </c>
      <c r="J94" s="129"/>
      <c r="K94" s="129"/>
      <c r="L94" s="129"/>
      <c r="M94" s="129"/>
      <c r="N94" s="129"/>
      <c r="O94" s="129"/>
      <c r="P94" s="129"/>
      <c r="Q94" s="129"/>
      <c r="R94" s="129"/>
      <c r="S94" s="129"/>
      <c r="T94" s="129"/>
      <c r="U94" s="129"/>
      <c r="V94" s="129"/>
      <c r="W94" s="44"/>
    </row>
    <row r="95" spans="1:25" ht="13.5" x14ac:dyDescent="0.2">
      <c r="A95" s="44"/>
      <c r="B95" s="129" t="s">
        <v>153</v>
      </c>
      <c r="C95" s="129"/>
      <c r="D95" s="129"/>
      <c r="E95" s="129"/>
      <c r="F95" s="129"/>
      <c r="G95" s="129"/>
      <c r="H95" s="129"/>
      <c r="I95" s="129" t="s">
        <v>154</v>
      </c>
      <c r="J95" s="129"/>
      <c r="K95" s="129"/>
      <c r="L95" s="129"/>
      <c r="M95" s="129"/>
      <c r="N95" s="129"/>
      <c r="O95" s="129"/>
      <c r="P95" s="129"/>
      <c r="Q95" s="129"/>
      <c r="R95" s="129"/>
      <c r="S95" s="129"/>
      <c r="T95" s="129"/>
      <c r="U95" s="129"/>
      <c r="V95" s="129"/>
      <c r="W95" s="44"/>
    </row>
    <row r="96" spans="1:25" ht="13.5" x14ac:dyDescent="0.2">
      <c r="A96" s="44"/>
      <c r="B96" s="129" t="s">
        <v>155</v>
      </c>
      <c r="C96" s="129"/>
      <c r="D96" s="129"/>
      <c r="E96" s="129"/>
      <c r="F96" s="129"/>
      <c r="G96" s="129"/>
      <c r="H96" s="129"/>
      <c r="I96" s="129" t="s">
        <v>156</v>
      </c>
      <c r="J96" s="129"/>
      <c r="K96" s="129"/>
      <c r="L96" s="129"/>
      <c r="M96" s="129"/>
      <c r="N96" s="129"/>
      <c r="O96" s="129"/>
      <c r="P96" s="129"/>
      <c r="Q96" s="129"/>
      <c r="R96" s="129"/>
      <c r="S96" s="129"/>
      <c r="T96" s="129"/>
      <c r="U96" s="129"/>
      <c r="V96" s="129"/>
      <c r="W96" s="44"/>
    </row>
    <row r="97" spans="1:23" ht="25.5" customHeight="1" x14ac:dyDescent="0.2">
      <c r="A97" s="44"/>
      <c r="B97" s="130" t="s">
        <v>157</v>
      </c>
      <c r="C97" s="130"/>
      <c r="D97" s="130"/>
      <c r="E97" s="130"/>
      <c r="F97" s="130"/>
      <c r="G97" s="130"/>
      <c r="H97" s="130"/>
      <c r="I97" s="131" t="s">
        <v>181</v>
      </c>
      <c r="J97" s="131"/>
      <c r="K97" s="131"/>
      <c r="L97" s="131"/>
      <c r="M97" s="131"/>
      <c r="N97" s="131"/>
      <c r="O97" s="131"/>
      <c r="P97" s="131"/>
      <c r="Q97" s="131"/>
      <c r="R97" s="131"/>
      <c r="S97" s="131"/>
      <c r="T97" s="131"/>
      <c r="U97" s="131"/>
      <c r="V97" s="131"/>
      <c r="W97" s="44"/>
    </row>
    <row r="98" spans="1:23" x14ac:dyDescent="0.2">
      <c r="A98" s="12"/>
      <c r="B98" s="12"/>
      <c r="C98" s="12"/>
      <c r="D98" s="12"/>
      <c r="E98" s="12"/>
      <c r="F98" s="12"/>
      <c r="G98" s="12"/>
      <c r="H98" s="12"/>
      <c r="I98" s="12"/>
      <c r="J98" s="12"/>
      <c r="K98" s="12"/>
      <c r="L98" s="12"/>
      <c r="M98" s="12"/>
      <c r="N98" s="12"/>
      <c r="O98" s="12"/>
      <c r="P98" s="12"/>
      <c r="Q98" s="12"/>
      <c r="R98" s="12"/>
      <c r="S98" s="12"/>
      <c r="T98" s="12"/>
      <c r="U98" s="12"/>
      <c r="V98" s="12"/>
      <c r="W98" s="12"/>
    </row>
  </sheetData>
  <sheetProtection algorithmName="SHA-512" hashValue="XVX/WjGJlJ8nkvKqDSqavwqqkSwkTpBAbpyo8JpBq7sdME39MgAVPdTDZScp5vjxUzLN+NxJevhOwHPBtyJuxA==" saltValue="8lwpJ9Zyb2oz23GeRpkUfA==" spinCount="100000" sheet="1" objects="1" scenarios="1"/>
  <mergeCells count="109">
    <mergeCell ref="A68:F68"/>
    <mergeCell ref="A69:F69"/>
    <mergeCell ref="A70:F70"/>
    <mergeCell ref="A67:F67"/>
    <mergeCell ref="A66:F66"/>
    <mergeCell ref="B76:W76"/>
    <mergeCell ref="B77:W77"/>
    <mergeCell ref="B79:W79"/>
    <mergeCell ref="B80:W80"/>
    <mergeCell ref="M87:N87"/>
    <mergeCell ref="B78:W78"/>
    <mergeCell ref="B92:W92"/>
    <mergeCell ref="B81:W81"/>
    <mergeCell ref="B86:W86"/>
    <mergeCell ref="B87:L87"/>
    <mergeCell ref="B88:L88"/>
    <mergeCell ref="R87:W87"/>
    <mergeCell ref="R88:W88"/>
    <mergeCell ref="B82:W82"/>
    <mergeCell ref="B83:W83"/>
    <mergeCell ref="B84:W84"/>
    <mergeCell ref="M88:N88"/>
    <mergeCell ref="R89:W89"/>
    <mergeCell ref="B90:W90"/>
    <mergeCell ref="B85:W85"/>
    <mergeCell ref="B89:Q89"/>
    <mergeCell ref="B91:W91"/>
    <mergeCell ref="B31:W31"/>
    <mergeCell ref="B32:W32"/>
    <mergeCell ref="B33:W33"/>
    <mergeCell ref="B20:W20"/>
    <mergeCell ref="B21:W21"/>
    <mergeCell ref="B22:W22"/>
    <mergeCell ref="B23:W23"/>
    <mergeCell ref="B24:W24"/>
    <mergeCell ref="B25:W25"/>
    <mergeCell ref="B30:W30"/>
    <mergeCell ref="A12:V12"/>
    <mergeCell ref="B13:W13"/>
    <mergeCell ref="B27:W27"/>
    <mergeCell ref="B28:W28"/>
    <mergeCell ref="B29:W29"/>
    <mergeCell ref="B26:W26"/>
    <mergeCell ref="B14:W14"/>
    <mergeCell ref="B15:W15"/>
    <mergeCell ref="A1:W1"/>
    <mergeCell ref="B6:W6"/>
    <mergeCell ref="A3:W3"/>
    <mergeCell ref="B7:W7"/>
    <mergeCell ref="B8:W8"/>
    <mergeCell ref="B9:W9"/>
    <mergeCell ref="N53:R53"/>
    <mergeCell ref="A73:W73"/>
    <mergeCell ref="B75:W75"/>
    <mergeCell ref="B43:W43"/>
    <mergeCell ref="B74:W74"/>
    <mergeCell ref="B46:W46"/>
    <mergeCell ref="N52:R52"/>
    <mergeCell ref="E54:M54"/>
    <mergeCell ref="N54:R54"/>
    <mergeCell ref="A54:B54"/>
    <mergeCell ref="S54:W54"/>
    <mergeCell ref="S57:W57"/>
    <mergeCell ref="E57:R57"/>
    <mergeCell ref="A55:B55"/>
    <mergeCell ref="C55:D55"/>
    <mergeCell ref="E55:M55"/>
    <mergeCell ref="N55:R55"/>
    <mergeCell ref="A56:B56"/>
    <mergeCell ref="C56:D56"/>
    <mergeCell ref="G66:W66"/>
    <mergeCell ref="G67:W67"/>
    <mergeCell ref="G68:W68"/>
    <mergeCell ref="G69:W69"/>
    <mergeCell ref="G70:W70"/>
    <mergeCell ref="E56:M56"/>
    <mergeCell ref="N56:R56"/>
    <mergeCell ref="S56:W56"/>
    <mergeCell ref="B44:W44"/>
    <mergeCell ref="B45:W45"/>
    <mergeCell ref="B39:W39"/>
    <mergeCell ref="B19:W19"/>
    <mergeCell ref="A18:W18"/>
    <mergeCell ref="C54:D54"/>
    <mergeCell ref="S52:W52"/>
    <mergeCell ref="A49:W49"/>
    <mergeCell ref="B42:W42"/>
    <mergeCell ref="B34:W34"/>
    <mergeCell ref="B35:W35"/>
    <mergeCell ref="B36:W36"/>
    <mergeCell ref="B37:W37"/>
    <mergeCell ref="B38:W38"/>
    <mergeCell ref="B41:W41"/>
    <mergeCell ref="B40:W40"/>
    <mergeCell ref="S55:W55"/>
    <mergeCell ref="A53:B53"/>
    <mergeCell ref="E53:M53"/>
    <mergeCell ref="C53:D53"/>
    <mergeCell ref="S53:W53"/>
    <mergeCell ref="B93:H93"/>
    <mergeCell ref="B94:H94"/>
    <mergeCell ref="B95:H95"/>
    <mergeCell ref="B96:H96"/>
    <mergeCell ref="B97:H97"/>
    <mergeCell ref="I94:V94"/>
    <mergeCell ref="I95:V95"/>
    <mergeCell ref="I96:V96"/>
    <mergeCell ref="I97:V97"/>
    <mergeCell ref="I93:V93"/>
  </mergeCells>
  <phoneticPr fontId="1" type="noConversion"/>
  <conditionalFormatting sqref="C53:D54 N53:R56">
    <cfRule type="cellIs" dxfId="9" priority="5" stopIfTrue="1" operator="equal">
      <formula>#REF!</formula>
    </cfRule>
  </conditionalFormatting>
  <conditionalFormatting sqref="N53:R53">
    <cfRule type="cellIs" dxfId="8" priority="4" stopIfTrue="1" operator="equal">
      <formula>$V$1</formula>
    </cfRule>
  </conditionalFormatting>
  <conditionalFormatting sqref="N54:R54">
    <cfRule type="cellIs" dxfId="7" priority="3" stopIfTrue="1" operator="equal">
      <formula>$V$1</formula>
    </cfRule>
  </conditionalFormatting>
  <conditionalFormatting sqref="N55:R55">
    <cfRule type="cellIs" dxfId="6" priority="2" stopIfTrue="1" operator="equal">
      <formula>$V$1</formula>
    </cfRule>
  </conditionalFormatting>
  <conditionalFormatting sqref="N56:R56">
    <cfRule type="cellIs" dxfId="5" priority="1" stopIfTrue="1" operator="equal">
      <formula>$V$1</formula>
    </cfRule>
  </conditionalFormatting>
  <pageMargins left="0.78740157480314965" right="0.78740157480314965" top="0.78740157480314965" bottom="0.78740157480314965" header="0.19685039370078741" footer="0.19685039370078741"/>
  <pageSetup paperSize="9" orientation="portrait" r:id="rId1"/>
  <headerFooter differentFirst="1" alignWithMargins="0">
    <oddFooter>&amp;R&amp;"Times New Roman,Normálne"&amp;12&amp;P/&amp;N</oddFooter>
    <firstHeader>&amp;R&amp;"Arial,Normal"&amp;11Číslo poistnej zmluvy&amp;"Times New Roman,Bold"&amp;12 11-416322</firstHeader>
    <firstFooter>&amp;L&amp;"Times New Roman,Tučné"&amp;12 01+119+01+04+0919&amp;R&amp;"Times New Roman,Normálne"&amp;12&amp;P/&amp;N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Z86"/>
  <sheetViews>
    <sheetView tabSelected="1" workbookViewId="0">
      <selection activeCell="Z68" sqref="Z68"/>
    </sheetView>
  </sheetViews>
  <sheetFormatPr defaultColWidth="9.140625" defaultRowHeight="12.75" x14ac:dyDescent="0.2"/>
  <cols>
    <col min="1" max="1" width="3.5703125" style="2" customWidth="1"/>
    <col min="2" max="23" width="3.7109375" style="2" customWidth="1"/>
    <col min="24" max="16384" width="9.140625" style="2"/>
  </cols>
  <sheetData>
    <row r="1" spans="1:26" ht="20.25" x14ac:dyDescent="0.2">
      <c r="A1" s="143" t="s">
        <v>80</v>
      </c>
      <c r="B1" s="143"/>
      <c r="C1" s="143"/>
      <c r="D1" s="143"/>
      <c r="E1" s="143"/>
      <c r="F1" s="143"/>
      <c r="G1" s="143"/>
      <c r="H1" s="143"/>
      <c r="I1" s="143"/>
      <c r="J1" s="143"/>
      <c r="K1" s="143"/>
      <c r="L1" s="143"/>
      <c r="M1" s="143"/>
      <c r="N1" s="143"/>
      <c r="O1" s="143"/>
      <c r="P1" s="143"/>
      <c r="Q1" s="143"/>
      <c r="R1" s="143"/>
      <c r="S1" s="143"/>
      <c r="T1" s="143"/>
      <c r="U1" s="143"/>
      <c r="V1" s="143"/>
      <c r="W1" s="143"/>
    </row>
    <row r="2" spans="1:26" ht="3.75" customHeight="1" x14ac:dyDescent="0.2">
      <c r="A2" s="12"/>
      <c r="B2" s="12"/>
      <c r="C2" s="12"/>
      <c r="D2" s="12"/>
      <c r="E2" s="12"/>
      <c r="F2" s="12"/>
      <c r="G2" s="12"/>
      <c r="H2" s="12"/>
      <c r="I2" s="12"/>
      <c r="J2" s="12"/>
      <c r="K2" s="12"/>
      <c r="L2" s="12"/>
      <c r="M2" s="12"/>
      <c r="N2" s="12"/>
      <c r="O2" s="12"/>
      <c r="P2" s="12"/>
      <c r="Q2" s="12"/>
      <c r="R2" s="12"/>
      <c r="S2" s="12"/>
      <c r="T2" s="12"/>
      <c r="U2" s="12"/>
      <c r="V2" s="12"/>
      <c r="W2" s="12"/>
    </row>
    <row r="3" spans="1:26" ht="18" x14ac:dyDescent="0.2">
      <c r="A3" s="144" t="s">
        <v>193</v>
      </c>
      <c r="B3" s="145"/>
      <c r="C3" s="145"/>
      <c r="D3" s="145"/>
      <c r="E3" s="145"/>
      <c r="F3" s="145"/>
      <c r="G3" s="145"/>
      <c r="H3" s="145"/>
      <c r="I3" s="145"/>
      <c r="J3" s="145"/>
      <c r="K3" s="145"/>
      <c r="L3" s="145"/>
      <c r="M3" s="145"/>
      <c r="N3" s="145"/>
      <c r="O3" s="145"/>
      <c r="P3" s="145"/>
      <c r="Q3" s="145"/>
      <c r="R3" s="145"/>
      <c r="S3" s="145"/>
      <c r="T3" s="145"/>
      <c r="U3" s="145"/>
      <c r="V3" s="145"/>
      <c r="W3" s="146"/>
    </row>
    <row r="4" spans="1:26" ht="3.75" customHeight="1" x14ac:dyDescent="0.2">
      <c r="A4" s="12"/>
      <c r="B4" s="12"/>
      <c r="C4" s="12"/>
      <c r="D4" s="12"/>
      <c r="E4" s="12"/>
      <c r="F4" s="12"/>
      <c r="G4" s="12"/>
      <c r="H4" s="12"/>
      <c r="I4" s="12"/>
      <c r="J4" s="12"/>
      <c r="K4" s="12"/>
      <c r="L4" s="12"/>
      <c r="M4" s="12"/>
      <c r="N4" s="12"/>
      <c r="O4" s="12"/>
      <c r="P4" s="12"/>
      <c r="Q4" s="12"/>
      <c r="R4" s="12"/>
      <c r="S4" s="12"/>
      <c r="T4" s="12"/>
      <c r="U4" s="12"/>
      <c r="V4" s="12"/>
      <c r="W4" s="12"/>
    </row>
    <row r="5" spans="1:26" x14ac:dyDescent="0.2">
      <c r="A5" s="22" t="s">
        <v>142</v>
      </c>
      <c r="B5" s="12"/>
      <c r="C5" s="12"/>
      <c r="D5" s="12"/>
      <c r="E5" s="12"/>
      <c r="F5" s="12"/>
      <c r="G5" s="12"/>
      <c r="H5" s="12"/>
      <c r="I5" s="12"/>
      <c r="J5" s="12"/>
      <c r="K5" s="12"/>
      <c r="L5" s="12"/>
      <c r="M5" s="12"/>
      <c r="N5" s="12"/>
      <c r="O5" s="12"/>
      <c r="P5" s="12"/>
      <c r="Q5" s="12"/>
      <c r="R5" s="12"/>
      <c r="S5" s="12"/>
      <c r="T5" s="12"/>
      <c r="U5" s="12"/>
      <c r="V5" s="12"/>
      <c r="W5" s="12"/>
    </row>
    <row r="6" spans="1:26" ht="27" customHeight="1" x14ac:dyDescent="0.2">
      <c r="A6" s="39" t="s">
        <v>67</v>
      </c>
      <c r="B6" s="98" t="s">
        <v>338</v>
      </c>
      <c r="C6" s="98"/>
      <c r="D6" s="98"/>
      <c r="E6" s="98"/>
      <c r="F6" s="98"/>
      <c r="G6" s="98"/>
      <c r="H6" s="98"/>
      <c r="I6" s="98"/>
      <c r="J6" s="98"/>
      <c r="K6" s="98"/>
      <c r="L6" s="98"/>
      <c r="M6" s="98"/>
      <c r="N6" s="98"/>
      <c r="O6" s="98"/>
      <c r="P6" s="98"/>
      <c r="Q6" s="98"/>
      <c r="R6" s="98"/>
      <c r="S6" s="98"/>
      <c r="T6" s="98"/>
      <c r="U6" s="98"/>
      <c r="V6" s="98"/>
      <c r="W6" s="98"/>
    </row>
    <row r="7" spans="1:26" ht="69.75" customHeight="1" x14ac:dyDescent="0.2">
      <c r="A7" s="39" t="s">
        <v>68</v>
      </c>
      <c r="B7" s="98" t="s">
        <v>339</v>
      </c>
      <c r="C7" s="98"/>
      <c r="D7" s="98"/>
      <c r="E7" s="98"/>
      <c r="F7" s="98"/>
      <c r="G7" s="98"/>
      <c r="H7" s="98"/>
      <c r="I7" s="98"/>
      <c r="J7" s="98"/>
      <c r="K7" s="98"/>
      <c r="L7" s="98"/>
      <c r="M7" s="98"/>
      <c r="N7" s="98"/>
      <c r="O7" s="98"/>
      <c r="P7" s="98"/>
      <c r="Q7" s="98"/>
      <c r="R7" s="98"/>
      <c r="S7" s="98"/>
      <c r="T7" s="98"/>
      <c r="U7" s="98"/>
      <c r="V7" s="98"/>
      <c r="W7" s="98"/>
    </row>
    <row r="8" spans="1:26" ht="13.5" x14ac:dyDescent="0.2">
      <c r="A8" s="39" t="s">
        <v>69</v>
      </c>
      <c r="B8" s="97" t="s">
        <v>274</v>
      </c>
      <c r="C8" s="97"/>
      <c r="D8" s="97"/>
      <c r="E8" s="97"/>
      <c r="F8" s="97"/>
      <c r="G8" s="97"/>
      <c r="H8" s="97"/>
      <c r="I8" s="97"/>
      <c r="J8" s="97"/>
      <c r="K8" s="97"/>
      <c r="L8" s="97"/>
      <c r="M8" s="97"/>
      <c r="N8" s="97"/>
      <c r="O8" s="97"/>
      <c r="P8" s="97"/>
      <c r="Q8" s="97"/>
      <c r="R8" s="97"/>
      <c r="S8" s="97"/>
      <c r="T8" s="97"/>
      <c r="U8" s="97"/>
      <c r="V8" s="97"/>
      <c r="W8" s="97"/>
    </row>
    <row r="9" spans="1:26" ht="13.5" x14ac:dyDescent="0.2">
      <c r="A9" s="39" t="s">
        <v>70</v>
      </c>
      <c r="B9" s="97" t="s">
        <v>275</v>
      </c>
      <c r="C9" s="97"/>
      <c r="D9" s="97"/>
      <c r="E9" s="97"/>
      <c r="F9" s="97"/>
      <c r="G9" s="97"/>
      <c r="H9" s="97"/>
      <c r="I9" s="97"/>
      <c r="J9" s="97"/>
      <c r="K9" s="97"/>
      <c r="L9" s="97"/>
      <c r="M9" s="97"/>
      <c r="N9" s="97"/>
      <c r="O9" s="97"/>
      <c r="P9" s="97"/>
      <c r="Q9" s="97"/>
      <c r="R9" s="97"/>
      <c r="S9" s="97"/>
      <c r="T9" s="97"/>
      <c r="U9" s="97"/>
      <c r="V9" s="97"/>
      <c r="W9" s="97"/>
    </row>
    <row r="10" spans="1:26" ht="13.5" x14ac:dyDescent="0.2">
      <c r="A10" s="39" t="s">
        <v>71</v>
      </c>
      <c r="B10" s="97" t="s">
        <v>273</v>
      </c>
      <c r="C10" s="97"/>
      <c r="D10" s="97"/>
      <c r="E10" s="97"/>
      <c r="F10" s="97"/>
      <c r="G10" s="97"/>
      <c r="H10" s="97"/>
      <c r="I10" s="97"/>
      <c r="J10" s="97"/>
      <c r="K10" s="97"/>
      <c r="L10" s="97"/>
      <c r="M10" s="97"/>
      <c r="N10" s="97"/>
      <c r="O10" s="97"/>
      <c r="P10" s="97"/>
      <c r="Q10" s="97"/>
      <c r="R10" s="97"/>
      <c r="S10" s="97"/>
      <c r="T10" s="97"/>
      <c r="U10" s="97"/>
      <c r="V10" s="97"/>
      <c r="W10" s="97"/>
    </row>
    <row r="11" spans="1:26" ht="28.5" customHeight="1" x14ac:dyDescent="0.2">
      <c r="A11" s="39" t="s">
        <v>72</v>
      </c>
      <c r="B11" s="97" t="s">
        <v>374</v>
      </c>
      <c r="C11" s="97"/>
      <c r="D11" s="97"/>
      <c r="E11" s="97"/>
      <c r="F11" s="97"/>
      <c r="G11" s="97"/>
      <c r="H11" s="97"/>
      <c r="I11" s="97"/>
      <c r="J11" s="97"/>
      <c r="K11" s="97"/>
      <c r="L11" s="97"/>
      <c r="M11" s="97"/>
      <c r="N11" s="97"/>
      <c r="O11" s="97"/>
      <c r="P11" s="97"/>
      <c r="Q11" s="97"/>
      <c r="R11" s="97"/>
      <c r="S11" s="97"/>
      <c r="T11" s="97"/>
      <c r="U11" s="97"/>
      <c r="V11" s="97"/>
      <c r="W11" s="97"/>
    </row>
    <row r="12" spans="1:26" ht="41.25" customHeight="1" x14ac:dyDescent="0.2">
      <c r="A12" s="39" t="s">
        <v>21</v>
      </c>
      <c r="B12" s="98" t="s">
        <v>375</v>
      </c>
      <c r="C12" s="98"/>
      <c r="D12" s="98"/>
      <c r="E12" s="98"/>
      <c r="F12" s="98"/>
      <c r="G12" s="98"/>
      <c r="H12" s="98"/>
      <c r="I12" s="98"/>
      <c r="J12" s="98"/>
      <c r="K12" s="98"/>
      <c r="L12" s="98"/>
      <c r="M12" s="98"/>
      <c r="N12" s="98"/>
      <c r="O12" s="98"/>
      <c r="P12" s="98"/>
      <c r="Q12" s="98"/>
      <c r="R12" s="98"/>
      <c r="S12" s="98"/>
      <c r="T12" s="98"/>
      <c r="U12" s="98"/>
      <c r="V12" s="98"/>
      <c r="W12" s="98"/>
    </row>
    <row r="13" spans="1:26" ht="13.5" x14ac:dyDescent="0.2">
      <c r="A13" s="34"/>
      <c r="B13" s="34"/>
      <c r="C13" s="34"/>
      <c r="D13" s="34"/>
      <c r="E13" s="34"/>
      <c r="F13" s="34"/>
      <c r="G13" s="34"/>
      <c r="H13" s="34"/>
      <c r="I13" s="34"/>
      <c r="J13" s="34"/>
      <c r="K13" s="34"/>
      <c r="L13" s="34"/>
      <c r="M13" s="34"/>
      <c r="N13" s="34"/>
      <c r="O13" s="34"/>
      <c r="P13" s="34"/>
      <c r="Q13" s="34"/>
      <c r="R13" s="34"/>
      <c r="S13" s="34"/>
      <c r="T13" s="34"/>
      <c r="U13" s="34"/>
      <c r="V13" s="34"/>
      <c r="W13" s="34"/>
    </row>
    <row r="14" spans="1:26" ht="13.5" x14ac:dyDescent="0.2">
      <c r="A14" s="33" t="s">
        <v>170</v>
      </c>
      <c r="B14" s="34"/>
      <c r="C14" s="34"/>
      <c r="D14" s="34"/>
      <c r="E14" s="34"/>
      <c r="F14" s="34"/>
      <c r="G14" s="34"/>
      <c r="H14" s="34"/>
      <c r="I14" s="34"/>
      <c r="J14" s="34"/>
      <c r="K14" s="34"/>
      <c r="L14" s="34"/>
      <c r="M14" s="34"/>
      <c r="N14" s="34"/>
      <c r="O14" s="34"/>
      <c r="P14" s="34"/>
      <c r="Q14" s="34"/>
      <c r="R14" s="34"/>
      <c r="S14" s="34"/>
      <c r="T14" s="34"/>
      <c r="U14" s="34"/>
      <c r="V14" s="34"/>
      <c r="W14" s="34"/>
    </row>
    <row r="15" spans="1:26" ht="14.25" customHeight="1" x14ac:dyDescent="0.2">
      <c r="A15" s="141" t="s">
        <v>168</v>
      </c>
      <c r="B15" s="141"/>
      <c r="C15" s="141"/>
      <c r="D15" s="141"/>
      <c r="E15" s="141"/>
      <c r="F15" s="141"/>
      <c r="G15" s="141"/>
      <c r="H15" s="141"/>
      <c r="I15" s="141"/>
      <c r="J15" s="141"/>
      <c r="K15" s="141"/>
      <c r="L15" s="141"/>
      <c r="M15" s="141"/>
      <c r="N15" s="141"/>
      <c r="O15" s="141"/>
      <c r="P15" s="141"/>
      <c r="Q15" s="141"/>
      <c r="R15" s="141"/>
      <c r="S15" s="141"/>
      <c r="T15" s="141"/>
      <c r="U15" s="141"/>
      <c r="V15" s="141"/>
      <c r="W15" s="34"/>
    </row>
    <row r="16" spans="1:26" ht="13.5" x14ac:dyDescent="0.2">
      <c r="A16" s="61" t="s">
        <v>169</v>
      </c>
      <c r="B16" s="142" t="str">
        <f>"Rámcová dohoda č. "&amp;'poistná zmluva'!AA14&amp;" a"</f>
        <v>Rámcová dohoda č. 2020/04 a</v>
      </c>
      <c r="C16" s="142"/>
      <c r="D16" s="142"/>
      <c r="E16" s="142"/>
      <c r="F16" s="142"/>
      <c r="G16" s="142"/>
      <c r="H16" s="142"/>
      <c r="I16" s="142"/>
      <c r="J16" s="142"/>
      <c r="K16" s="142"/>
      <c r="L16" s="142"/>
      <c r="M16" s="142"/>
      <c r="N16" s="142"/>
      <c r="O16" s="142"/>
      <c r="P16" s="142"/>
      <c r="Q16" s="142"/>
      <c r="R16" s="142"/>
      <c r="S16" s="142"/>
      <c r="T16" s="142"/>
      <c r="U16" s="142"/>
      <c r="V16" s="142"/>
      <c r="W16" s="142"/>
      <c r="Z16" s="18"/>
    </row>
    <row r="17" spans="1:26" ht="12.75" customHeight="1" x14ac:dyDescent="0.2">
      <c r="A17" s="42" t="s">
        <v>169</v>
      </c>
      <c r="B17" s="142" t="s">
        <v>208</v>
      </c>
      <c r="C17" s="142"/>
      <c r="D17" s="142"/>
      <c r="E17" s="142"/>
      <c r="F17" s="142"/>
      <c r="G17" s="142"/>
      <c r="H17" s="142"/>
      <c r="I17" s="142"/>
      <c r="J17" s="142"/>
      <c r="K17" s="142"/>
      <c r="L17" s="142"/>
      <c r="M17" s="142"/>
      <c r="N17" s="142"/>
      <c r="O17" s="142"/>
      <c r="P17" s="142"/>
      <c r="Q17" s="142"/>
      <c r="R17" s="142"/>
      <c r="S17" s="142"/>
      <c r="T17" s="142"/>
      <c r="U17" s="142"/>
      <c r="V17" s="142"/>
      <c r="W17" s="142"/>
    </row>
    <row r="18" spans="1:26" ht="13.5" x14ac:dyDescent="0.2">
      <c r="A18" s="42" t="s">
        <v>169</v>
      </c>
      <c r="B18" s="142" t="s">
        <v>209</v>
      </c>
      <c r="C18" s="142"/>
      <c r="D18" s="142"/>
      <c r="E18" s="142"/>
      <c r="F18" s="142"/>
      <c r="G18" s="142"/>
      <c r="H18" s="142"/>
      <c r="I18" s="142"/>
      <c r="J18" s="142"/>
      <c r="K18" s="142"/>
      <c r="L18" s="142"/>
      <c r="M18" s="142"/>
      <c r="N18" s="142"/>
      <c r="O18" s="142"/>
      <c r="P18" s="142"/>
      <c r="Q18" s="142"/>
      <c r="R18" s="142"/>
      <c r="S18" s="142"/>
      <c r="T18" s="142"/>
      <c r="U18" s="142"/>
      <c r="V18" s="142"/>
      <c r="W18" s="142"/>
    </row>
    <row r="19" spans="1:26" ht="13.5" x14ac:dyDescent="0.2">
      <c r="A19" s="50" t="s">
        <v>253</v>
      </c>
      <c r="B19" s="51"/>
      <c r="C19" s="51"/>
      <c r="D19" s="51"/>
      <c r="E19" s="51"/>
      <c r="F19" s="51"/>
      <c r="G19" s="51"/>
      <c r="H19" s="51"/>
      <c r="I19" s="51"/>
      <c r="J19" s="51"/>
      <c r="K19" s="51"/>
      <c r="L19" s="51"/>
      <c r="M19" s="51"/>
      <c r="N19" s="51"/>
      <c r="O19" s="51"/>
      <c r="P19" s="51"/>
      <c r="Q19" s="51"/>
      <c r="R19" s="51"/>
      <c r="S19" s="51"/>
      <c r="T19" s="51"/>
      <c r="U19" s="51"/>
      <c r="V19" s="51"/>
      <c r="W19" s="51"/>
      <c r="Z19" s="18"/>
    </row>
    <row r="20" spans="1:26" ht="13.5" x14ac:dyDescent="0.2">
      <c r="A20" s="37"/>
      <c r="B20" s="37"/>
      <c r="C20" s="37"/>
      <c r="D20" s="37"/>
      <c r="E20" s="37"/>
      <c r="F20" s="37"/>
      <c r="G20" s="37"/>
      <c r="H20" s="37"/>
      <c r="I20" s="37"/>
      <c r="J20" s="37"/>
      <c r="K20" s="37"/>
      <c r="L20" s="37"/>
      <c r="M20" s="37"/>
      <c r="N20" s="37"/>
      <c r="O20" s="37"/>
      <c r="P20" s="37"/>
      <c r="Q20" s="37"/>
      <c r="R20" s="37"/>
      <c r="S20" s="37"/>
      <c r="T20" s="37"/>
      <c r="U20" s="37"/>
      <c r="V20" s="37"/>
      <c r="W20" s="37"/>
    </row>
    <row r="21" spans="1:26" ht="27" customHeight="1" x14ac:dyDescent="0.2">
      <c r="A21" s="98" t="s">
        <v>230</v>
      </c>
      <c r="B21" s="98"/>
      <c r="C21" s="98"/>
      <c r="D21" s="98"/>
      <c r="E21" s="98"/>
      <c r="F21" s="98"/>
      <c r="G21" s="98"/>
      <c r="H21" s="98"/>
      <c r="I21" s="98"/>
      <c r="J21" s="98"/>
      <c r="K21" s="98"/>
      <c r="L21" s="98"/>
      <c r="M21" s="98"/>
      <c r="N21" s="98"/>
      <c r="O21" s="98"/>
      <c r="P21" s="98"/>
      <c r="Q21" s="98"/>
      <c r="R21" s="98"/>
      <c r="S21" s="98"/>
      <c r="T21" s="98"/>
      <c r="U21" s="98"/>
      <c r="V21" s="98"/>
      <c r="W21" s="98"/>
    </row>
    <row r="22" spans="1:26" ht="27" customHeight="1" x14ac:dyDescent="0.2">
      <c r="A22" s="37" t="s">
        <v>67</v>
      </c>
      <c r="B22" s="98" t="s">
        <v>84</v>
      </c>
      <c r="C22" s="98"/>
      <c r="D22" s="98"/>
      <c r="E22" s="98"/>
      <c r="F22" s="98"/>
      <c r="G22" s="98"/>
      <c r="H22" s="98"/>
      <c r="I22" s="98"/>
      <c r="J22" s="98"/>
      <c r="K22" s="98"/>
      <c r="L22" s="98"/>
      <c r="M22" s="98"/>
      <c r="N22" s="98"/>
      <c r="O22" s="98"/>
      <c r="P22" s="98"/>
      <c r="Q22" s="98"/>
      <c r="R22" s="98"/>
      <c r="S22" s="98"/>
      <c r="T22" s="98"/>
      <c r="U22" s="98"/>
      <c r="V22" s="98"/>
      <c r="W22" s="98"/>
    </row>
    <row r="23" spans="1:26" ht="15" customHeight="1" x14ac:dyDescent="0.2">
      <c r="A23" s="37" t="s">
        <v>68</v>
      </c>
      <c r="B23" s="98" t="s">
        <v>85</v>
      </c>
      <c r="C23" s="98"/>
      <c r="D23" s="98"/>
      <c r="E23" s="98"/>
      <c r="F23" s="98"/>
      <c r="G23" s="98"/>
      <c r="H23" s="98"/>
      <c r="I23" s="98"/>
      <c r="J23" s="98"/>
      <c r="K23" s="98"/>
      <c r="L23" s="98"/>
      <c r="M23" s="98"/>
      <c r="N23" s="98"/>
      <c r="O23" s="98"/>
      <c r="P23" s="98"/>
      <c r="Q23" s="98"/>
      <c r="R23" s="98"/>
      <c r="S23" s="98"/>
      <c r="T23" s="98"/>
      <c r="U23" s="98"/>
      <c r="V23" s="98"/>
      <c r="W23" s="98"/>
    </row>
    <row r="24" spans="1:26" ht="27" customHeight="1" x14ac:dyDescent="0.2">
      <c r="A24" s="37" t="s">
        <v>69</v>
      </c>
      <c r="B24" s="98" t="s">
        <v>86</v>
      </c>
      <c r="C24" s="98"/>
      <c r="D24" s="98"/>
      <c r="E24" s="98"/>
      <c r="F24" s="98"/>
      <c r="G24" s="98"/>
      <c r="H24" s="98"/>
      <c r="I24" s="98"/>
      <c r="J24" s="98"/>
      <c r="K24" s="98"/>
      <c r="L24" s="98"/>
      <c r="M24" s="98"/>
      <c r="N24" s="98"/>
      <c r="O24" s="98"/>
      <c r="P24" s="98"/>
      <c r="Q24" s="98"/>
      <c r="R24" s="98"/>
      <c r="S24" s="98"/>
      <c r="T24" s="98"/>
      <c r="U24" s="98"/>
      <c r="V24" s="98"/>
      <c r="W24" s="98"/>
    </row>
    <row r="25" spans="1:26" ht="27" customHeight="1" x14ac:dyDescent="0.2">
      <c r="A25" s="37" t="s">
        <v>70</v>
      </c>
      <c r="B25" s="98" t="s">
        <v>87</v>
      </c>
      <c r="C25" s="98"/>
      <c r="D25" s="98"/>
      <c r="E25" s="98"/>
      <c r="F25" s="98"/>
      <c r="G25" s="98"/>
      <c r="H25" s="98"/>
      <c r="I25" s="98"/>
      <c r="J25" s="98"/>
      <c r="K25" s="98"/>
      <c r="L25" s="98"/>
      <c r="M25" s="98"/>
      <c r="N25" s="98"/>
      <c r="O25" s="98"/>
      <c r="P25" s="98"/>
      <c r="Q25" s="98"/>
      <c r="R25" s="98"/>
      <c r="S25" s="98"/>
      <c r="T25" s="98"/>
      <c r="U25" s="98"/>
      <c r="V25" s="98"/>
      <c r="W25" s="98"/>
    </row>
    <row r="26" spans="1:26" ht="27" customHeight="1" x14ac:dyDescent="0.2">
      <c r="A26" s="37" t="s">
        <v>71</v>
      </c>
      <c r="B26" s="98" t="s">
        <v>88</v>
      </c>
      <c r="C26" s="98"/>
      <c r="D26" s="98"/>
      <c r="E26" s="98"/>
      <c r="F26" s="98"/>
      <c r="G26" s="98"/>
      <c r="H26" s="98"/>
      <c r="I26" s="98"/>
      <c r="J26" s="98"/>
      <c r="K26" s="98"/>
      <c r="L26" s="98"/>
      <c r="M26" s="98"/>
      <c r="N26" s="98"/>
      <c r="O26" s="98"/>
      <c r="P26" s="98"/>
      <c r="Q26" s="98"/>
      <c r="R26" s="98"/>
      <c r="S26" s="98"/>
      <c r="T26" s="98"/>
      <c r="U26" s="98"/>
      <c r="V26" s="98"/>
      <c r="W26" s="98"/>
    </row>
    <row r="27" spans="1:26" ht="27" customHeight="1" x14ac:dyDescent="0.2">
      <c r="A27" s="39" t="s">
        <v>72</v>
      </c>
      <c r="B27" s="98" t="s">
        <v>201</v>
      </c>
      <c r="C27" s="98"/>
      <c r="D27" s="98"/>
      <c r="E27" s="98"/>
      <c r="F27" s="98"/>
      <c r="G27" s="98"/>
      <c r="H27" s="98"/>
      <c r="I27" s="98"/>
      <c r="J27" s="98"/>
      <c r="K27" s="98"/>
      <c r="L27" s="98"/>
      <c r="M27" s="98"/>
      <c r="N27" s="98"/>
      <c r="O27" s="98"/>
      <c r="P27" s="98"/>
      <c r="Q27" s="98"/>
      <c r="R27" s="98"/>
      <c r="S27" s="98"/>
      <c r="T27" s="98"/>
      <c r="U27" s="98"/>
      <c r="V27" s="98"/>
      <c r="W27" s="98"/>
    </row>
    <row r="28" spans="1:26" ht="41.25" customHeight="1" x14ac:dyDescent="0.2">
      <c r="A28" s="39" t="s">
        <v>21</v>
      </c>
      <c r="B28" s="98" t="s">
        <v>202</v>
      </c>
      <c r="C28" s="98"/>
      <c r="D28" s="98"/>
      <c r="E28" s="98"/>
      <c r="F28" s="98"/>
      <c r="G28" s="98"/>
      <c r="H28" s="98"/>
      <c r="I28" s="98"/>
      <c r="J28" s="98"/>
      <c r="K28" s="98"/>
      <c r="L28" s="98"/>
      <c r="M28" s="98"/>
      <c r="N28" s="98"/>
      <c r="O28" s="98"/>
      <c r="P28" s="98"/>
      <c r="Q28" s="98"/>
      <c r="R28" s="98"/>
      <c r="S28" s="98"/>
      <c r="T28" s="98"/>
      <c r="U28" s="98"/>
      <c r="V28" s="98"/>
      <c r="W28" s="98"/>
    </row>
    <row r="29" spans="1:26" ht="27.75" customHeight="1" x14ac:dyDescent="0.2">
      <c r="A29" s="39" t="s">
        <v>22</v>
      </c>
      <c r="B29" s="98" t="s">
        <v>203</v>
      </c>
      <c r="C29" s="98"/>
      <c r="D29" s="98"/>
      <c r="E29" s="98"/>
      <c r="F29" s="98"/>
      <c r="G29" s="98"/>
      <c r="H29" s="98"/>
      <c r="I29" s="98"/>
      <c r="J29" s="98"/>
      <c r="K29" s="98"/>
      <c r="L29" s="98"/>
      <c r="M29" s="98"/>
      <c r="N29" s="98"/>
      <c r="O29" s="98"/>
      <c r="P29" s="98"/>
      <c r="Q29" s="98"/>
      <c r="R29" s="98"/>
      <c r="S29" s="98"/>
      <c r="T29" s="98"/>
      <c r="U29" s="98"/>
      <c r="V29" s="98"/>
      <c r="W29" s="98"/>
    </row>
    <row r="30" spans="1:26" ht="13.5" x14ac:dyDescent="0.2">
      <c r="A30" s="34"/>
      <c r="B30" s="37"/>
      <c r="C30" s="37"/>
      <c r="D30" s="37"/>
      <c r="E30" s="37"/>
      <c r="F30" s="37"/>
      <c r="G30" s="37"/>
      <c r="H30" s="37"/>
      <c r="I30" s="37"/>
      <c r="J30" s="37"/>
      <c r="K30" s="37"/>
      <c r="L30" s="37"/>
      <c r="M30" s="37"/>
      <c r="N30" s="37"/>
      <c r="O30" s="37"/>
      <c r="P30" s="37"/>
      <c r="Q30" s="37"/>
      <c r="R30" s="37"/>
      <c r="S30" s="37"/>
      <c r="T30" s="37"/>
      <c r="U30" s="37"/>
      <c r="V30" s="37"/>
      <c r="W30" s="37"/>
    </row>
    <row r="31" spans="1:26" ht="13.5" x14ac:dyDescent="0.2">
      <c r="A31" s="34" t="s">
        <v>231</v>
      </c>
      <c r="B31" s="37"/>
      <c r="C31" s="37"/>
      <c r="D31" s="37"/>
      <c r="E31" s="37"/>
      <c r="F31" s="37"/>
      <c r="G31" s="37"/>
      <c r="H31" s="37"/>
      <c r="I31" s="37"/>
      <c r="J31" s="37"/>
      <c r="K31" s="37"/>
      <c r="L31" s="37"/>
      <c r="M31" s="37"/>
      <c r="N31" s="37"/>
      <c r="O31" s="37"/>
      <c r="P31" s="37"/>
      <c r="Q31" s="37"/>
      <c r="R31" s="37"/>
      <c r="S31" s="37"/>
      <c r="T31" s="37"/>
      <c r="U31" s="37"/>
      <c r="V31" s="37"/>
      <c r="W31" s="37"/>
    </row>
    <row r="32" spans="1:26" ht="13.5" x14ac:dyDescent="0.2">
      <c r="A32" s="33" t="s">
        <v>20</v>
      </c>
      <c r="B32" s="37"/>
      <c r="C32" s="37"/>
      <c r="D32" s="37"/>
      <c r="E32" s="37"/>
      <c r="F32" s="37"/>
      <c r="G32" s="37"/>
      <c r="H32" s="37"/>
      <c r="I32" s="37"/>
      <c r="J32" s="37"/>
      <c r="K32" s="37"/>
      <c r="L32" s="37"/>
      <c r="M32" s="37"/>
      <c r="N32" s="37"/>
      <c r="O32" s="37"/>
      <c r="P32" s="37"/>
      <c r="Q32" s="37"/>
      <c r="R32" s="37"/>
      <c r="S32" s="37"/>
      <c r="T32" s="37"/>
      <c r="U32" s="37"/>
      <c r="V32" s="37"/>
      <c r="W32" s="37"/>
    </row>
    <row r="33" spans="1:23" ht="13.5" x14ac:dyDescent="0.2">
      <c r="A33" s="152" t="s">
        <v>74</v>
      </c>
      <c r="B33" s="152"/>
      <c r="C33" s="152"/>
      <c r="D33" s="152"/>
      <c r="E33" s="152"/>
      <c r="F33" s="152" t="s">
        <v>75</v>
      </c>
      <c r="G33" s="152"/>
      <c r="H33" s="152"/>
      <c r="I33" s="152"/>
      <c r="J33" s="152"/>
      <c r="K33" s="152"/>
      <c r="L33" s="152"/>
      <c r="M33" s="152"/>
      <c r="N33" s="152"/>
      <c r="O33" s="152"/>
      <c r="P33" s="152"/>
      <c r="Q33" s="152"/>
      <c r="R33" s="152"/>
      <c r="S33" s="152"/>
      <c r="T33" s="152"/>
      <c r="U33" s="152"/>
      <c r="V33" s="152"/>
      <c r="W33" s="152"/>
    </row>
    <row r="34" spans="1:23" ht="27.75" customHeight="1" x14ac:dyDescent="0.2">
      <c r="A34" s="122" t="s">
        <v>232</v>
      </c>
      <c r="B34" s="122"/>
      <c r="C34" s="122"/>
      <c r="D34" s="122"/>
      <c r="E34" s="122"/>
      <c r="F34" s="163" t="s">
        <v>89</v>
      </c>
      <c r="G34" s="163"/>
      <c r="H34" s="163"/>
      <c r="I34" s="163"/>
      <c r="J34" s="163"/>
      <c r="K34" s="163"/>
      <c r="L34" s="163"/>
      <c r="M34" s="163"/>
      <c r="N34" s="163"/>
      <c r="O34" s="163"/>
      <c r="P34" s="163"/>
      <c r="Q34" s="163"/>
      <c r="R34" s="163"/>
      <c r="S34" s="163"/>
      <c r="T34" s="163"/>
      <c r="U34" s="163"/>
      <c r="V34" s="163"/>
      <c r="W34" s="163"/>
    </row>
    <row r="35" spans="1:23" ht="54.6" customHeight="1" x14ac:dyDescent="0.2">
      <c r="A35" s="122" t="s">
        <v>233</v>
      </c>
      <c r="B35" s="122"/>
      <c r="C35" s="122"/>
      <c r="D35" s="122"/>
      <c r="E35" s="122"/>
      <c r="F35" s="163" t="s">
        <v>92</v>
      </c>
      <c r="G35" s="163"/>
      <c r="H35" s="163"/>
      <c r="I35" s="163"/>
      <c r="J35" s="163"/>
      <c r="K35" s="163"/>
      <c r="L35" s="163"/>
      <c r="M35" s="163"/>
      <c r="N35" s="163"/>
      <c r="O35" s="163"/>
      <c r="P35" s="163"/>
      <c r="Q35" s="163"/>
      <c r="R35" s="163"/>
      <c r="S35" s="163"/>
      <c r="T35" s="163"/>
      <c r="U35" s="163"/>
      <c r="V35" s="163"/>
      <c r="W35" s="163"/>
    </row>
    <row r="36" spans="1:23" ht="43.9" customHeight="1" x14ac:dyDescent="0.2">
      <c r="A36" s="122" t="s">
        <v>234</v>
      </c>
      <c r="B36" s="122"/>
      <c r="C36" s="122"/>
      <c r="D36" s="122"/>
      <c r="E36" s="122"/>
      <c r="F36" s="163" t="s">
        <v>90</v>
      </c>
      <c r="G36" s="163"/>
      <c r="H36" s="163"/>
      <c r="I36" s="163"/>
      <c r="J36" s="163"/>
      <c r="K36" s="163"/>
      <c r="L36" s="163"/>
      <c r="M36" s="163"/>
      <c r="N36" s="163"/>
      <c r="O36" s="163"/>
      <c r="P36" s="163"/>
      <c r="Q36" s="163"/>
      <c r="R36" s="163"/>
      <c r="S36" s="163"/>
      <c r="T36" s="163"/>
      <c r="U36" s="163"/>
      <c r="V36" s="163"/>
      <c r="W36" s="163"/>
    </row>
    <row r="37" spans="1:23" ht="54" customHeight="1" x14ac:dyDescent="0.2">
      <c r="A37" s="122" t="s">
        <v>276</v>
      </c>
      <c r="B37" s="122"/>
      <c r="C37" s="122"/>
      <c r="D37" s="122"/>
      <c r="E37" s="122"/>
      <c r="F37" s="163" t="s">
        <v>91</v>
      </c>
      <c r="G37" s="163"/>
      <c r="H37" s="163"/>
      <c r="I37" s="163"/>
      <c r="J37" s="163"/>
      <c r="K37" s="163"/>
      <c r="L37" s="163"/>
      <c r="M37" s="163"/>
      <c r="N37" s="163"/>
      <c r="O37" s="163"/>
      <c r="P37" s="163"/>
      <c r="Q37" s="163"/>
      <c r="R37" s="163"/>
      <c r="S37" s="163"/>
      <c r="T37" s="163"/>
      <c r="U37" s="163"/>
      <c r="V37" s="163"/>
      <c r="W37" s="163"/>
    </row>
    <row r="38" spans="1:23" ht="13.5" x14ac:dyDescent="0.2">
      <c r="A38" s="36"/>
      <c r="B38" s="36"/>
      <c r="C38" s="36"/>
      <c r="D38" s="36"/>
      <c r="E38" s="36"/>
      <c r="F38" s="36"/>
      <c r="G38" s="36"/>
      <c r="H38" s="36"/>
      <c r="I38" s="36"/>
      <c r="J38" s="45"/>
      <c r="K38" s="45"/>
      <c r="L38" s="45"/>
      <c r="M38" s="45"/>
      <c r="N38" s="45"/>
      <c r="O38" s="45"/>
      <c r="P38" s="45"/>
      <c r="Q38" s="45"/>
      <c r="R38" s="45"/>
      <c r="S38" s="45"/>
      <c r="T38" s="45"/>
      <c r="U38" s="45"/>
      <c r="V38" s="45"/>
      <c r="W38" s="45"/>
    </row>
    <row r="39" spans="1:23" ht="13.5" x14ac:dyDescent="0.2">
      <c r="A39" s="46" t="s">
        <v>93</v>
      </c>
      <c r="B39" s="36"/>
      <c r="C39" s="36"/>
      <c r="D39" s="36"/>
      <c r="E39" s="36"/>
      <c r="F39" s="36"/>
      <c r="G39" s="36"/>
      <c r="H39" s="36"/>
      <c r="I39" s="36"/>
      <c r="J39" s="45"/>
      <c r="K39" s="45"/>
      <c r="L39" s="45"/>
      <c r="M39" s="45"/>
      <c r="N39" s="45"/>
      <c r="O39" s="45"/>
      <c r="P39" s="45"/>
      <c r="Q39" s="45"/>
      <c r="R39" s="45"/>
      <c r="S39" s="45"/>
      <c r="T39" s="45"/>
      <c r="U39" s="45"/>
      <c r="V39" s="45"/>
      <c r="W39" s="45"/>
    </row>
    <row r="40" spans="1:23" ht="12.75" customHeight="1" x14ac:dyDescent="0.2">
      <c r="A40" s="167" t="s">
        <v>149</v>
      </c>
      <c r="B40" s="167"/>
      <c r="C40" s="167"/>
      <c r="D40" s="167"/>
      <c r="E40" s="167"/>
      <c r="F40" s="152" t="s">
        <v>150</v>
      </c>
      <c r="G40" s="152"/>
      <c r="H40" s="152"/>
      <c r="I40" s="152"/>
      <c r="J40" s="152"/>
      <c r="K40" s="152"/>
      <c r="L40" s="152"/>
      <c r="M40" s="152"/>
      <c r="N40" s="152"/>
      <c r="O40" s="152"/>
      <c r="P40" s="152"/>
      <c r="Q40" s="152"/>
      <c r="R40" s="152"/>
      <c r="S40" s="152"/>
      <c r="T40" s="152"/>
      <c r="U40" s="152"/>
      <c r="V40" s="152"/>
      <c r="W40" s="152"/>
    </row>
    <row r="41" spans="1:23" ht="13.5" x14ac:dyDescent="0.2">
      <c r="A41" s="162" t="s">
        <v>151</v>
      </c>
      <c r="B41" s="162"/>
      <c r="C41" s="162"/>
      <c r="D41" s="162"/>
      <c r="E41" s="162"/>
      <c r="F41" s="162" t="s">
        <v>152</v>
      </c>
      <c r="G41" s="162"/>
      <c r="H41" s="162"/>
      <c r="I41" s="162"/>
      <c r="J41" s="162"/>
      <c r="K41" s="162"/>
      <c r="L41" s="162"/>
      <c r="M41" s="162"/>
      <c r="N41" s="162"/>
      <c r="O41" s="162"/>
      <c r="P41" s="162"/>
      <c r="Q41" s="162"/>
      <c r="R41" s="162"/>
      <c r="S41" s="162"/>
      <c r="T41" s="162"/>
      <c r="U41" s="162"/>
      <c r="V41" s="162"/>
      <c r="W41" s="162"/>
    </row>
    <row r="42" spans="1:23" ht="27" customHeight="1" x14ac:dyDescent="0.2">
      <c r="A42" s="122" t="s">
        <v>153</v>
      </c>
      <c r="B42" s="122"/>
      <c r="C42" s="122"/>
      <c r="D42" s="122"/>
      <c r="E42" s="122"/>
      <c r="F42" s="122" t="s">
        <v>154</v>
      </c>
      <c r="G42" s="122"/>
      <c r="H42" s="122"/>
      <c r="I42" s="122"/>
      <c r="J42" s="122"/>
      <c r="K42" s="122"/>
      <c r="L42" s="122"/>
      <c r="M42" s="122"/>
      <c r="N42" s="122"/>
      <c r="O42" s="122"/>
      <c r="P42" s="122"/>
      <c r="Q42" s="122"/>
      <c r="R42" s="122"/>
      <c r="S42" s="122"/>
      <c r="T42" s="122"/>
      <c r="U42" s="122"/>
      <c r="V42" s="122"/>
      <c r="W42" s="122"/>
    </row>
    <row r="43" spans="1:23" ht="27.75" customHeight="1" x14ac:dyDescent="0.2">
      <c r="A43" s="122" t="s">
        <v>155</v>
      </c>
      <c r="B43" s="122"/>
      <c r="C43" s="122"/>
      <c r="D43" s="122"/>
      <c r="E43" s="122"/>
      <c r="F43" s="122" t="s">
        <v>156</v>
      </c>
      <c r="G43" s="122"/>
      <c r="H43" s="122"/>
      <c r="I43" s="122"/>
      <c r="J43" s="122"/>
      <c r="K43" s="122"/>
      <c r="L43" s="122"/>
      <c r="M43" s="122"/>
      <c r="N43" s="122"/>
      <c r="O43" s="122"/>
      <c r="P43" s="122"/>
      <c r="Q43" s="122"/>
      <c r="R43" s="122"/>
      <c r="S43" s="122"/>
      <c r="T43" s="122"/>
      <c r="U43" s="122"/>
      <c r="V43" s="122"/>
      <c r="W43" s="122"/>
    </row>
    <row r="44" spans="1:23" ht="13.5" x14ac:dyDescent="0.2">
      <c r="A44" s="162" t="s">
        <v>157</v>
      </c>
      <c r="B44" s="162"/>
      <c r="C44" s="162"/>
      <c r="D44" s="162"/>
      <c r="E44" s="162"/>
      <c r="F44" s="162" t="s">
        <v>158</v>
      </c>
      <c r="G44" s="162"/>
      <c r="H44" s="162"/>
      <c r="I44" s="162"/>
      <c r="J44" s="162"/>
      <c r="K44" s="162"/>
      <c r="L44" s="162"/>
      <c r="M44" s="162"/>
      <c r="N44" s="162"/>
      <c r="O44" s="162"/>
      <c r="P44" s="162"/>
      <c r="Q44" s="162"/>
      <c r="R44" s="162"/>
      <c r="S44" s="162"/>
      <c r="T44" s="162"/>
      <c r="U44" s="162"/>
      <c r="V44" s="162"/>
      <c r="W44" s="162"/>
    </row>
    <row r="45" spans="1:23" ht="13.5" x14ac:dyDescent="0.2">
      <c r="A45" s="36"/>
      <c r="B45" s="36"/>
      <c r="C45" s="36"/>
      <c r="D45" s="36"/>
      <c r="E45" s="36"/>
      <c r="F45" s="36"/>
      <c r="G45" s="36"/>
      <c r="H45" s="36"/>
      <c r="I45" s="36"/>
      <c r="J45" s="45"/>
      <c r="K45" s="45"/>
      <c r="L45" s="45"/>
      <c r="M45" s="45"/>
      <c r="N45" s="45"/>
      <c r="O45" s="45"/>
      <c r="P45" s="45"/>
      <c r="Q45" s="45"/>
      <c r="R45" s="45"/>
      <c r="S45" s="45"/>
      <c r="T45" s="45"/>
      <c r="U45" s="45"/>
      <c r="V45" s="45"/>
      <c r="W45" s="45"/>
    </row>
    <row r="46" spans="1:23" ht="13.5" x14ac:dyDescent="0.2">
      <c r="A46" s="47" t="s">
        <v>167</v>
      </c>
      <c r="B46" s="36"/>
      <c r="C46" s="36"/>
      <c r="D46" s="36"/>
      <c r="E46" s="36"/>
      <c r="F46" s="36"/>
      <c r="G46" s="36"/>
      <c r="H46" s="36"/>
      <c r="I46" s="36"/>
      <c r="J46" s="45"/>
      <c r="K46" s="45"/>
      <c r="L46" s="45"/>
      <c r="M46" s="45"/>
      <c r="N46" s="45"/>
      <c r="O46" s="45"/>
      <c r="P46" s="45"/>
      <c r="Q46" s="45"/>
      <c r="R46" s="45"/>
      <c r="S46" s="45"/>
      <c r="T46" s="45"/>
      <c r="U46" s="45"/>
      <c r="V46" s="45"/>
      <c r="W46" s="45"/>
    </row>
    <row r="47" spans="1:23" ht="12.75" customHeight="1" x14ac:dyDescent="0.2">
      <c r="A47" s="167" t="s">
        <v>149</v>
      </c>
      <c r="B47" s="167"/>
      <c r="C47" s="167"/>
      <c r="D47" s="167"/>
      <c r="E47" s="167"/>
      <c r="F47" s="167" t="s">
        <v>150</v>
      </c>
      <c r="G47" s="167"/>
      <c r="H47" s="167"/>
      <c r="I47" s="167"/>
      <c r="J47" s="167"/>
      <c r="K47" s="167"/>
      <c r="L47" s="167"/>
      <c r="M47" s="167"/>
      <c r="N47" s="167"/>
      <c r="O47" s="167"/>
      <c r="P47" s="167"/>
      <c r="Q47" s="167"/>
      <c r="R47" s="167"/>
      <c r="S47" s="167"/>
      <c r="T47" s="167"/>
      <c r="U47" s="167"/>
      <c r="V47" s="167"/>
      <c r="W47" s="167"/>
    </row>
    <row r="48" spans="1:23" ht="13.5" x14ac:dyDescent="0.2">
      <c r="A48" s="122" t="s">
        <v>94</v>
      </c>
      <c r="B48" s="122"/>
      <c r="C48" s="122"/>
      <c r="D48" s="122"/>
      <c r="E48" s="166"/>
      <c r="F48" s="159" t="s">
        <v>159</v>
      </c>
      <c r="G48" s="160"/>
      <c r="H48" s="160"/>
      <c r="I48" s="160"/>
      <c r="J48" s="160"/>
      <c r="K48" s="160"/>
      <c r="L48" s="160"/>
      <c r="M48" s="160"/>
      <c r="N48" s="160"/>
      <c r="O48" s="160"/>
      <c r="P48" s="160"/>
      <c r="Q48" s="160"/>
      <c r="R48" s="160"/>
      <c r="S48" s="160"/>
      <c r="T48" s="160"/>
      <c r="U48" s="160"/>
      <c r="V48" s="160"/>
      <c r="W48" s="161"/>
    </row>
    <row r="49" spans="1:23" ht="13.5" x14ac:dyDescent="0.2">
      <c r="A49" s="122"/>
      <c r="B49" s="122"/>
      <c r="C49" s="122"/>
      <c r="D49" s="122"/>
      <c r="E49" s="166"/>
      <c r="F49" s="156" t="s">
        <v>160</v>
      </c>
      <c r="G49" s="157"/>
      <c r="H49" s="157"/>
      <c r="I49" s="157"/>
      <c r="J49" s="157"/>
      <c r="K49" s="157"/>
      <c r="L49" s="157"/>
      <c r="M49" s="157"/>
      <c r="N49" s="157"/>
      <c r="O49" s="157"/>
      <c r="P49" s="157"/>
      <c r="Q49" s="157"/>
      <c r="R49" s="157"/>
      <c r="S49" s="157"/>
      <c r="T49" s="157"/>
      <c r="U49" s="157"/>
      <c r="V49" s="157"/>
      <c r="W49" s="158"/>
    </row>
    <row r="50" spans="1:23" ht="25.5" customHeight="1" x14ac:dyDescent="0.2">
      <c r="A50" s="122" t="s">
        <v>161</v>
      </c>
      <c r="B50" s="122"/>
      <c r="C50" s="122"/>
      <c r="D50" s="122"/>
      <c r="E50" s="166"/>
      <c r="F50" s="153" t="s">
        <v>162</v>
      </c>
      <c r="G50" s="154"/>
      <c r="H50" s="154"/>
      <c r="I50" s="154"/>
      <c r="J50" s="154"/>
      <c r="K50" s="154"/>
      <c r="L50" s="154"/>
      <c r="M50" s="154"/>
      <c r="N50" s="154"/>
      <c r="O50" s="154"/>
      <c r="P50" s="154"/>
      <c r="Q50" s="154"/>
      <c r="R50" s="154"/>
      <c r="S50" s="154"/>
      <c r="T50" s="154"/>
      <c r="U50" s="154"/>
      <c r="V50" s="154"/>
      <c r="W50" s="155"/>
    </row>
    <row r="51" spans="1:23" ht="13.5" x14ac:dyDescent="0.2">
      <c r="A51" s="122"/>
      <c r="B51" s="122"/>
      <c r="C51" s="122"/>
      <c r="D51" s="122"/>
      <c r="E51" s="166"/>
      <c r="F51" s="156" t="s">
        <v>163</v>
      </c>
      <c r="G51" s="157"/>
      <c r="H51" s="157"/>
      <c r="I51" s="157"/>
      <c r="J51" s="157"/>
      <c r="K51" s="157"/>
      <c r="L51" s="157"/>
      <c r="M51" s="157"/>
      <c r="N51" s="157"/>
      <c r="O51" s="157"/>
      <c r="P51" s="157"/>
      <c r="Q51" s="157"/>
      <c r="R51" s="157"/>
      <c r="S51" s="157"/>
      <c r="T51" s="157"/>
      <c r="U51" s="157"/>
      <c r="V51" s="157"/>
      <c r="W51" s="158"/>
    </row>
    <row r="52" spans="1:23" ht="26.25" customHeight="1" x14ac:dyDescent="0.2">
      <c r="A52" s="122" t="s">
        <v>95</v>
      </c>
      <c r="B52" s="122"/>
      <c r="C52" s="122"/>
      <c r="D52" s="122"/>
      <c r="E52" s="166"/>
      <c r="F52" s="153" t="s">
        <v>164</v>
      </c>
      <c r="G52" s="154"/>
      <c r="H52" s="154"/>
      <c r="I52" s="154"/>
      <c r="J52" s="154"/>
      <c r="K52" s="154"/>
      <c r="L52" s="154"/>
      <c r="M52" s="154"/>
      <c r="N52" s="154"/>
      <c r="O52" s="154"/>
      <c r="P52" s="154"/>
      <c r="Q52" s="154"/>
      <c r="R52" s="154"/>
      <c r="S52" s="154"/>
      <c r="T52" s="154"/>
      <c r="U52" s="154"/>
      <c r="V52" s="154"/>
      <c r="W52" s="155"/>
    </row>
    <row r="53" spans="1:23" ht="13.5" x14ac:dyDescent="0.2">
      <c r="A53" s="122"/>
      <c r="B53" s="122"/>
      <c r="C53" s="122"/>
      <c r="D53" s="122"/>
      <c r="E53" s="166"/>
      <c r="F53" s="156" t="s">
        <v>163</v>
      </c>
      <c r="G53" s="157"/>
      <c r="H53" s="157"/>
      <c r="I53" s="157"/>
      <c r="J53" s="157"/>
      <c r="K53" s="157"/>
      <c r="L53" s="157"/>
      <c r="M53" s="157"/>
      <c r="N53" s="157"/>
      <c r="O53" s="157"/>
      <c r="P53" s="157"/>
      <c r="Q53" s="157"/>
      <c r="R53" s="157"/>
      <c r="S53" s="157"/>
      <c r="T53" s="157"/>
      <c r="U53" s="157"/>
      <c r="V53" s="157"/>
      <c r="W53" s="158"/>
    </row>
    <row r="54" spans="1:23" ht="37.5" customHeight="1" x14ac:dyDescent="0.2">
      <c r="A54" s="122" t="s">
        <v>165</v>
      </c>
      <c r="B54" s="122"/>
      <c r="C54" s="122"/>
      <c r="D54" s="122"/>
      <c r="E54" s="166"/>
      <c r="F54" s="168" t="s">
        <v>166</v>
      </c>
      <c r="G54" s="169"/>
      <c r="H54" s="169"/>
      <c r="I54" s="169"/>
      <c r="J54" s="169"/>
      <c r="K54" s="169"/>
      <c r="L54" s="169"/>
      <c r="M54" s="169"/>
      <c r="N54" s="169"/>
      <c r="O54" s="169"/>
      <c r="P54" s="169"/>
      <c r="Q54" s="169"/>
      <c r="R54" s="169"/>
      <c r="S54" s="169"/>
      <c r="T54" s="169"/>
      <c r="U54" s="169"/>
      <c r="V54" s="169"/>
      <c r="W54" s="170"/>
    </row>
    <row r="55" spans="1:23" ht="13.5" x14ac:dyDescent="0.2">
      <c r="A55" s="122"/>
      <c r="B55" s="122"/>
      <c r="C55" s="122"/>
      <c r="D55" s="122"/>
      <c r="E55" s="166"/>
      <c r="F55" s="156" t="s">
        <v>163</v>
      </c>
      <c r="G55" s="157"/>
      <c r="H55" s="157"/>
      <c r="I55" s="157"/>
      <c r="J55" s="157"/>
      <c r="K55" s="157"/>
      <c r="L55" s="157"/>
      <c r="M55" s="157"/>
      <c r="N55" s="157"/>
      <c r="O55" s="157"/>
      <c r="P55" s="157"/>
      <c r="Q55" s="157"/>
      <c r="R55" s="157"/>
      <c r="S55" s="157"/>
      <c r="T55" s="157"/>
      <c r="U55" s="157"/>
      <c r="V55" s="157"/>
      <c r="W55" s="158"/>
    </row>
    <row r="56" spans="1:23" ht="13.5" x14ac:dyDescent="0.2">
      <c r="A56" s="34"/>
      <c r="B56" s="37"/>
      <c r="C56" s="37"/>
      <c r="D56" s="37"/>
      <c r="E56" s="37"/>
      <c r="F56" s="37"/>
      <c r="G56" s="37"/>
      <c r="H56" s="37"/>
      <c r="I56" s="37"/>
      <c r="J56" s="37"/>
      <c r="K56" s="37"/>
      <c r="L56" s="37"/>
      <c r="M56" s="37"/>
      <c r="N56" s="37"/>
      <c r="O56" s="37"/>
      <c r="P56" s="37"/>
      <c r="Q56" s="37"/>
      <c r="R56" s="37"/>
      <c r="S56" s="37"/>
      <c r="T56" s="37"/>
      <c r="U56" s="37"/>
      <c r="V56" s="37"/>
      <c r="W56" s="37"/>
    </row>
    <row r="57" spans="1:23" ht="13.5" x14ac:dyDescent="0.2">
      <c r="A57" s="33" t="s">
        <v>336</v>
      </c>
      <c r="B57" s="34"/>
      <c r="C57" s="34"/>
      <c r="D57" s="34"/>
      <c r="E57" s="34"/>
      <c r="F57" s="34"/>
      <c r="G57" s="34"/>
      <c r="H57" s="34"/>
      <c r="I57" s="34"/>
      <c r="J57" s="34"/>
      <c r="K57" s="34"/>
      <c r="L57" s="34"/>
      <c r="M57" s="34"/>
      <c r="N57" s="34"/>
      <c r="O57" s="34"/>
      <c r="P57" s="34"/>
      <c r="Q57" s="34"/>
      <c r="R57" s="34"/>
      <c r="S57" s="34"/>
      <c r="T57" s="34"/>
      <c r="U57" s="34"/>
      <c r="V57" s="34"/>
      <c r="W57" s="34"/>
    </row>
    <row r="58" spans="1:23" ht="13.5" x14ac:dyDescent="0.2">
      <c r="A58" s="98" t="s">
        <v>337</v>
      </c>
      <c r="B58" s="98"/>
      <c r="C58" s="98"/>
      <c r="D58" s="98"/>
      <c r="E58" s="98"/>
      <c r="F58" s="98"/>
      <c r="G58" s="98"/>
      <c r="H58" s="98"/>
      <c r="I58" s="98"/>
      <c r="J58" s="98"/>
      <c r="K58" s="98"/>
      <c r="L58" s="98"/>
      <c r="M58" s="98"/>
      <c r="N58" s="98"/>
      <c r="O58" s="98"/>
      <c r="P58" s="98"/>
      <c r="Q58" s="98"/>
      <c r="R58" s="98"/>
      <c r="S58" s="98"/>
      <c r="T58" s="98"/>
      <c r="U58" s="98"/>
      <c r="V58" s="98"/>
      <c r="W58" s="98"/>
    </row>
    <row r="59" spans="1:23" ht="13.5" x14ac:dyDescent="0.2">
      <c r="A59" s="37"/>
      <c r="B59" s="37"/>
      <c r="C59" s="37"/>
      <c r="D59" s="37"/>
      <c r="E59" s="37"/>
      <c r="F59" s="37"/>
      <c r="G59" s="37"/>
      <c r="H59" s="37"/>
      <c r="I59" s="37"/>
      <c r="J59" s="37"/>
      <c r="K59" s="37"/>
      <c r="L59" s="37"/>
      <c r="M59" s="37"/>
      <c r="N59" s="37"/>
      <c r="O59" s="37"/>
      <c r="P59" s="37"/>
      <c r="Q59" s="37"/>
      <c r="R59" s="37"/>
      <c r="S59" s="37"/>
      <c r="T59" s="37"/>
      <c r="U59" s="37"/>
      <c r="V59" s="37"/>
      <c r="W59" s="37"/>
    </row>
    <row r="60" spans="1:23" ht="12.75" customHeight="1" x14ac:dyDescent="0.2">
      <c r="A60" s="41" t="s">
        <v>171</v>
      </c>
      <c r="B60" s="34"/>
      <c r="C60" s="34"/>
      <c r="D60" s="34"/>
      <c r="E60" s="34"/>
      <c r="F60" s="34"/>
      <c r="G60" s="34"/>
      <c r="H60" s="34"/>
      <c r="I60" s="34"/>
      <c r="J60" s="34"/>
      <c r="K60" s="34"/>
      <c r="L60" s="34"/>
      <c r="M60" s="34"/>
      <c r="N60" s="34"/>
      <c r="O60" s="34"/>
      <c r="P60" s="34"/>
      <c r="Q60" s="34"/>
      <c r="R60" s="34"/>
      <c r="S60" s="34"/>
      <c r="T60" s="34"/>
      <c r="U60" s="34"/>
      <c r="V60" s="34"/>
      <c r="W60" s="34"/>
    </row>
    <row r="61" spans="1:23" ht="27" customHeight="1" x14ac:dyDescent="0.2">
      <c r="A61" s="41"/>
      <c r="B61" s="34"/>
      <c r="C61" s="34"/>
      <c r="D61" s="34"/>
      <c r="E61" s="34"/>
      <c r="F61" s="34"/>
      <c r="G61" s="34"/>
      <c r="H61" s="34"/>
      <c r="I61" s="34"/>
      <c r="J61" s="34"/>
      <c r="K61" s="34"/>
      <c r="L61" s="34"/>
      <c r="M61" s="34"/>
      <c r="N61" s="164" t="s">
        <v>74</v>
      </c>
      <c r="O61" s="164"/>
      <c r="P61" s="164"/>
      <c r="Q61" s="164"/>
      <c r="R61" s="164"/>
      <c r="S61" s="137" t="s">
        <v>214</v>
      </c>
      <c r="T61" s="137"/>
      <c r="U61" s="137"/>
      <c r="V61" s="137"/>
      <c r="W61" s="137"/>
    </row>
    <row r="62" spans="1:23" ht="13.5" customHeight="1" x14ac:dyDescent="0.2">
      <c r="A62" s="120" t="s">
        <v>67</v>
      </c>
      <c r="B62" s="120"/>
      <c r="C62" s="165">
        <v>1.77</v>
      </c>
      <c r="D62" s="165"/>
      <c r="E62" s="133" t="s">
        <v>77</v>
      </c>
      <c r="F62" s="133"/>
      <c r="G62" s="133"/>
      <c r="H62" s="133"/>
      <c r="I62" s="133"/>
      <c r="J62" s="133"/>
      <c r="K62" s="133"/>
      <c r="L62" s="133"/>
      <c r="M62" s="133"/>
      <c r="N62" s="134">
        <v>15000</v>
      </c>
      <c r="O62" s="134"/>
      <c r="P62" s="134"/>
      <c r="Q62" s="134"/>
      <c r="R62" s="134"/>
      <c r="S62" s="135">
        <f t="shared" ref="S62:S66" si="0">ROUND(N62*C62/4000,2)*4</f>
        <v>26.56</v>
      </c>
      <c r="T62" s="135"/>
      <c r="U62" s="135"/>
      <c r="V62" s="135"/>
      <c r="W62" s="135"/>
    </row>
    <row r="63" spans="1:23" ht="13.5" x14ac:dyDescent="0.2">
      <c r="A63" s="120" t="s">
        <v>68</v>
      </c>
      <c r="B63" s="120"/>
      <c r="C63" s="165">
        <v>1.4</v>
      </c>
      <c r="D63" s="165"/>
      <c r="E63" s="133" t="s">
        <v>77</v>
      </c>
      <c r="F63" s="133"/>
      <c r="G63" s="133"/>
      <c r="H63" s="133"/>
      <c r="I63" s="133"/>
      <c r="J63" s="133"/>
      <c r="K63" s="133"/>
      <c r="L63" s="133"/>
      <c r="M63" s="133"/>
      <c r="N63" s="134">
        <v>10000</v>
      </c>
      <c r="O63" s="134"/>
      <c r="P63" s="134"/>
      <c r="Q63" s="134"/>
      <c r="R63" s="134"/>
      <c r="S63" s="135">
        <f t="shared" si="0"/>
        <v>14</v>
      </c>
      <c r="T63" s="135"/>
      <c r="U63" s="135"/>
      <c r="V63" s="135"/>
      <c r="W63" s="135"/>
    </row>
    <row r="64" spans="1:23" ht="13.5" x14ac:dyDescent="0.2">
      <c r="A64" s="120" t="s">
        <v>69</v>
      </c>
      <c r="B64" s="120"/>
      <c r="C64" s="165">
        <v>12</v>
      </c>
      <c r="D64" s="165"/>
      <c r="E64" s="133" t="s">
        <v>77</v>
      </c>
      <c r="F64" s="133"/>
      <c r="G64" s="133"/>
      <c r="H64" s="133"/>
      <c r="I64" s="133"/>
      <c r="J64" s="133"/>
      <c r="K64" s="133"/>
      <c r="L64" s="133"/>
      <c r="M64" s="133"/>
      <c r="N64" s="134">
        <v>300</v>
      </c>
      <c r="O64" s="134"/>
      <c r="P64" s="134"/>
      <c r="Q64" s="134"/>
      <c r="R64" s="134"/>
      <c r="S64" s="135">
        <f t="shared" si="0"/>
        <v>3.6</v>
      </c>
      <c r="T64" s="135"/>
      <c r="U64" s="135"/>
      <c r="V64" s="135"/>
      <c r="W64" s="135"/>
    </row>
    <row r="65" spans="1:23" ht="13.5" x14ac:dyDescent="0.2">
      <c r="A65" s="120" t="s">
        <v>70</v>
      </c>
      <c r="B65" s="120"/>
      <c r="C65" s="165">
        <v>12</v>
      </c>
      <c r="D65" s="165"/>
      <c r="E65" s="133" t="s">
        <v>77</v>
      </c>
      <c r="F65" s="133"/>
      <c r="G65" s="133"/>
      <c r="H65" s="133"/>
      <c r="I65" s="133"/>
      <c r="J65" s="133"/>
      <c r="K65" s="133"/>
      <c r="L65" s="133"/>
      <c r="M65" s="133"/>
      <c r="N65" s="134">
        <v>300</v>
      </c>
      <c r="O65" s="134"/>
      <c r="P65" s="134"/>
      <c r="Q65" s="134"/>
      <c r="R65" s="134"/>
      <c r="S65" s="135">
        <f t="shared" si="0"/>
        <v>3.6</v>
      </c>
      <c r="T65" s="135"/>
      <c r="U65" s="135"/>
      <c r="V65" s="135"/>
      <c r="W65" s="135"/>
    </row>
    <row r="66" spans="1:23" ht="13.5" x14ac:dyDescent="0.2">
      <c r="A66" s="120" t="s">
        <v>71</v>
      </c>
      <c r="B66" s="120"/>
      <c r="C66" s="165">
        <v>10</v>
      </c>
      <c r="D66" s="165"/>
      <c r="E66" s="133" t="s">
        <v>77</v>
      </c>
      <c r="F66" s="133"/>
      <c r="G66" s="133"/>
      <c r="H66" s="133"/>
      <c r="I66" s="133"/>
      <c r="J66" s="133"/>
      <c r="K66" s="133"/>
      <c r="L66" s="133"/>
      <c r="M66" s="133"/>
      <c r="N66" s="134">
        <v>300</v>
      </c>
      <c r="O66" s="134"/>
      <c r="P66" s="134"/>
      <c r="Q66" s="134"/>
      <c r="R66" s="134"/>
      <c r="S66" s="135">
        <f t="shared" si="0"/>
        <v>3</v>
      </c>
      <c r="T66" s="135"/>
      <c r="U66" s="135"/>
      <c r="V66" s="135"/>
      <c r="W66" s="135"/>
    </row>
    <row r="67" spans="1:23" ht="13.5" x14ac:dyDescent="0.2">
      <c r="A67" s="120" t="s">
        <v>72</v>
      </c>
      <c r="B67" s="120"/>
      <c r="C67" s="165">
        <v>1.17</v>
      </c>
      <c r="D67" s="165"/>
      <c r="E67" s="133" t="s">
        <v>77</v>
      </c>
      <c r="F67" s="133"/>
      <c r="G67" s="133"/>
      <c r="H67" s="133"/>
      <c r="I67" s="133"/>
      <c r="J67" s="133"/>
      <c r="K67" s="133"/>
      <c r="L67" s="133"/>
      <c r="M67" s="133"/>
      <c r="N67" s="134">
        <v>50000</v>
      </c>
      <c r="O67" s="134"/>
      <c r="P67" s="134"/>
      <c r="Q67" s="134"/>
      <c r="R67" s="134"/>
      <c r="S67" s="135">
        <f t="shared" ref="S67" si="1">ROUND(N67*C67/4000,2)*4</f>
        <v>58.52</v>
      </c>
      <c r="T67" s="135"/>
      <c r="U67" s="135"/>
      <c r="V67" s="135"/>
      <c r="W67" s="135"/>
    </row>
    <row r="68" spans="1:23" ht="13.5" x14ac:dyDescent="0.2">
      <c r="A68" s="120" t="s">
        <v>21</v>
      </c>
      <c r="B68" s="120"/>
      <c r="C68" s="165">
        <v>1.08</v>
      </c>
      <c r="D68" s="165"/>
      <c r="E68" s="133" t="s">
        <v>77</v>
      </c>
      <c r="F68" s="133"/>
      <c r="G68" s="133"/>
      <c r="H68" s="133"/>
      <c r="I68" s="133"/>
      <c r="J68" s="133"/>
      <c r="K68" s="133"/>
      <c r="L68" s="133"/>
      <c r="M68" s="133"/>
      <c r="N68" s="134">
        <v>10000</v>
      </c>
      <c r="O68" s="134"/>
      <c r="P68" s="134"/>
      <c r="Q68" s="134"/>
      <c r="R68" s="134"/>
      <c r="S68" s="135">
        <f t="shared" ref="S68" si="2">ROUND(N68*C68/4000,2)*4</f>
        <v>10.8</v>
      </c>
      <c r="T68" s="135"/>
      <c r="U68" s="135"/>
      <c r="V68" s="135"/>
      <c r="W68" s="135"/>
    </row>
    <row r="69" spans="1:23" ht="13.5" x14ac:dyDescent="0.2">
      <c r="A69" s="36"/>
      <c r="B69" s="43"/>
      <c r="C69" s="43"/>
      <c r="D69" s="43"/>
      <c r="E69" s="119" t="s">
        <v>213</v>
      </c>
      <c r="F69" s="119"/>
      <c r="G69" s="119"/>
      <c r="H69" s="119"/>
      <c r="I69" s="119"/>
      <c r="J69" s="119"/>
      <c r="K69" s="119"/>
      <c r="L69" s="119"/>
      <c r="M69" s="119"/>
      <c r="N69" s="119"/>
      <c r="O69" s="119"/>
      <c r="P69" s="119"/>
      <c r="Q69" s="119"/>
      <c r="R69" s="119"/>
      <c r="S69" s="113">
        <f>SUM(S62:W68)</f>
        <v>120.08</v>
      </c>
      <c r="T69" s="113"/>
      <c r="U69" s="113"/>
      <c r="V69" s="113"/>
      <c r="W69" s="113"/>
    </row>
    <row r="70" spans="1:23" ht="13.5" x14ac:dyDescent="0.2">
      <c r="A70" s="34"/>
      <c r="B70" s="34"/>
      <c r="C70" s="34"/>
      <c r="D70" s="34"/>
      <c r="E70" s="34"/>
      <c r="F70" s="34"/>
      <c r="G70" s="34"/>
      <c r="H70" s="34"/>
      <c r="I70" s="34"/>
      <c r="J70" s="34"/>
      <c r="K70" s="34"/>
      <c r="L70" s="34"/>
      <c r="M70" s="34"/>
      <c r="N70" s="34"/>
      <c r="O70" s="34"/>
      <c r="P70" s="34"/>
      <c r="Q70" s="34"/>
      <c r="R70" s="34"/>
      <c r="S70" s="34"/>
      <c r="T70" s="34"/>
      <c r="U70" s="34"/>
      <c r="V70" s="34"/>
      <c r="W70" s="34"/>
    </row>
    <row r="71" spans="1:23" ht="13.5" x14ac:dyDescent="0.2">
      <c r="A71" s="41" t="s">
        <v>143</v>
      </c>
      <c r="B71" s="34"/>
      <c r="C71" s="34"/>
      <c r="D71" s="34"/>
      <c r="E71" s="34"/>
      <c r="F71" s="34"/>
      <c r="G71" s="34"/>
      <c r="H71" s="34"/>
      <c r="I71" s="34"/>
      <c r="J71" s="34"/>
      <c r="K71" s="34"/>
      <c r="L71" s="34"/>
      <c r="M71" s="34"/>
      <c r="N71" s="34"/>
      <c r="O71" s="34"/>
      <c r="P71" s="34"/>
      <c r="Q71" s="34"/>
      <c r="R71" s="34"/>
      <c r="S71" s="34"/>
      <c r="T71" s="34"/>
      <c r="U71" s="34"/>
      <c r="V71" s="34"/>
      <c r="W71" s="34"/>
    </row>
    <row r="72" spans="1:23" ht="13.5" x14ac:dyDescent="0.2">
      <c r="A72" s="44" t="s">
        <v>380</v>
      </c>
      <c r="B72" s="34"/>
      <c r="C72" s="34"/>
      <c r="D72" s="34"/>
      <c r="E72" s="34"/>
      <c r="F72" s="34"/>
      <c r="G72" s="34"/>
      <c r="H72" s="34"/>
      <c r="I72" s="34"/>
      <c r="J72" s="34"/>
      <c r="K72" s="34"/>
      <c r="L72" s="34"/>
      <c r="M72" s="34"/>
      <c r="N72" s="34"/>
      <c r="O72" s="34"/>
      <c r="P72" s="34"/>
      <c r="Q72" s="34"/>
      <c r="R72" s="34"/>
      <c r="S72" s="34"/>
      <c r="T72" s="34"/>
      <c r="U72" s="34"/>
      <c r="V72" s="34"/>
      <c r="W72" s="34"/>
    </row>
    <row r="73" spans="1:23" ht="13.5" x14ac:dyDescent="0.2">
      <c r="A73" s="44" t="s">
        <v>381</v>
      </c>
      <c r="B73" s="34"/>
      <c r="C73" s="34"/>
      <c r="D73" s="34"/>
      <c r="E73" s="34"/>
      <c r="F73" s="34"/>
      <c r="G73" s="34"/>
      <c r="H73" s="34"/>
      <c r="I73" s="34"/>
      <c r="J73" s="34"/>
      <c r="K73" s="34"/>
      <c r="L73" s="34"/>
      <c r="M73" s="34"/>
      <c r="N73" s="34"/>
      <c r="O73" s="34"/>
      <c r="P73" s="34"/>
      <c r="Q73" s="34"/>
      <c r="R73" s="34"/>
      <c r="S73" s="34"/>
      <c r="T73" s="34"/>
      <c r="U73" s="34"/>
      <c r="V73" s="34"/>
      <c r="W73" s="34"/>
    </row>
    <row r="74" spans="1:23" ht="13.5" x14ac:dyDescent="0.2">
      <c r="A74" s="44" t="s">
        <v>73</v>
      </c>
      <c r="B74" s="34"/>
      <c r="C74" s="34"/>
      <c r="D74" s="34"/>
      <c r="E74" s="34"/>
      <c r="F74" s="34"/>
      <c r="G74" s="34"/>
      <c r="H74" s="34"/>
      <c r="I74" s="34"/>
      <c r="J74" s="34"/>
      <c r="K74" s="34"/>
      <c r="L74" s="34"/>
      <c r="M74" s="34"/>
      <c r="N74" s="34"/>
      <c r="O74" s="34"/>
      <c r="P74" s="34"/>
      <c r="Q74" s="34"/>
      <c r="R74" s="34"/>
      <c r="S74" s="34"/>
      <c r="T74" s="34"/>
      <c r="U74" s="34"/>
      <c r="V74" s="34"/>
      <c r="W74" s="34"/>
    </row>
    <row r="75" spans="1:23" ht="13.5" x14ac:dyDescent="0.2">
      <c r="A75" s="34"/>
      <c r="B75" s="34"/>
      <c r="C75" s="34"/>
      <c r="D75" s="34"/>
      <c r="E75" s="34"/>
      <c r="F75" s="34"/>
      <c r="G75" s="34"/>
      <c r="H75" s="34"/>
      <c r="I75" s="34"/>
      <c r="J75" s="34"/>
      <c r="K75" s="34"/>
      <c r="L75" s="34"/>
      <c r="M75" s="34"/>
      <c r="N75" s="34"/>
      <c r="O75" s="34"/>
      <c r="P75" s="34"/>
      <c r="Q75" s="34"/>
      <c r="R75" s="34"/>
      <c r="S75" s="34"/>
      <c r="T75" s="34"/>
      <c r="U75" s="34"/>
      <c r="V75" s="34"/>
      <c r="W75" s="34"/>
    </row>
    <row r="76" spans="1:23" ht="13.5" x14ac:dyDescent="0.2">
      <c r="A76" s="33" t="s">
        <v>144</v>
      </c>
      <c r="B76" s="34"/>
      <c r="C76" s="34"/>
      <c r="D76" s="34"/>
      <c r="E76" s="34"/>
      <c r="F76" s="34"/>
      <c r="G76" s="34"/>
      <c r="H76" s="34"/>
      <c r="I76" s="34"/>
      <c r="J76" s="34"/>
      <c r="K76" s="34"/>
      <c r="L76" s="34"/>
      <c r="M76" s="34"/>
      <c r="N76" s="34"/>
      <c r="O76" s="34"/>
      <c r="P76" s="34"/>
      <c r="Q76" s="34"/>
      <c r="R76" s="34"/>
      <c r="S76" s="34"/>
      <c r="T76" s="34"/>
      <c r="U76" s="34"/>
      <c r="V76" s="34"/>
      <c r="W76" s="34"/>
    </row>
    <row r="77" spans="1:23" ht="54.75" customHeight="1" x14ac:dyDescent="0.2">
      <c r="A77" s="62" t="s">
        <v>28</v>
      </c>
      <c r="B77" s="98" t="s">
        <v>278</v>
      </c>
      <c r="C77" s="98"/>
      <c r="D77" s="98"/>
      <c r="E77" s="98"/>
      <c r="F77" s="98"/>
      <c r="G77" s="98"/>
      <c r="H77" s="98"/>
      <c r="I77" s="98"/>
      <c r="J77" s="98"/>
      <c r="K77" s="98"/>
      <c r="L77" s="98"/>
      <c r="M77" s="98"/>
      <c r="N77" s="98"/>
      <c r="O77" s="98"/>
      <c r="P77" s="98"/>
      <c r="Q77" s="98"/>
      <c r="R77" s="98"/>
      <c r="S77" s="98"/>
      <c r="T77" s="98"/>
      <c r="U77" s="98"/>
      <c r="V77" s="98"/>
      <c r="W77" s="98"/>
    </row>
    <row r="78" spans="1:23" ht="26.25" customHeight="1" x14ac:dyDescent="0.2">
      <c r="A78" s="62" t="s">
        <v>31</v>
      </c>
      <c r="B78" s="98" t="s">
        <v>279</v>
      </c>
      <c r="C78" s="98"/>
      <c r="D78" s="98"/>
      <c r="E78" s="98"/>
      <c r="F78" s="98"/>
      <c r="G78" s="98"/>
      <c r="H78" s="98"/>
      <c r="I78" s="98"/>
      <c r="J78" s="98"/>
      <c r="K78" s="98"/>
      <c r="L78" s="98"/>
      <c r="M78" s="98"/>
      <c r="N78" s="98"/>
      <c r="O78" s="98"/>
      <c r="P78" s="98"/>
      <c r="Q78" s="98"/>
      <c r="R78" s="98"/>
      <c r="S78" s="98"/>
      <c r="T78" s="98"/>
      <c r="U78" s="98"/>
      <c r="V78" s="98"/>
      <c r="W78" s="98"/>
    </row>
    <row r="79" spans="1:23" ht="12.75" customHeight="1" x14ac:dyDescent="0.2">
      <c r="A79" s="80" t="s">
        <v>34</v>
      </c>
      <c r="B79" s="97" t="s">
        <v>376</v>
      </c>
      <c r="C79" s="97"/>
      <c r="D79" s="97"/>
      <c r="E79" s="97"/>
      <c r="F79" s="97"/>
      <c r="G79" s="97"/>
      <c r="H79" s="97"/>
      <c r="I79" s="97"/>
      <c r="J79" s="97"/>
      <c r="K79" s="97"/>
      <c r="L79" s="97"/>
      <c r="M79" s="97"/>
      <c r="N79" s="97"/>
      <c r="O79" s="97"/>
      <c r="P79" s="97"/>
      <c r="Q79" s="97"/>
      <c r="R79" s="97"/>
      <c r="S79" s="97"/>
      <c r="T79" s="97"/>
      <c r="U79" s="97"/>
      <c r="V79" s="97"/>
      <c r="W79" s="97"/>
    </row>
    <row r="80" spans="1:23" ht="54.6" customHeight="1" x14ac:dyDescent="0.2">
      <c r="A80" s="12"/>
      <c r="B80" s="97" t="s">
        <v>277</v>
      </c>
      <c r="C80" s="97"/>
      <c r="D80" s="97"/>
      <c r="E80" s="97"/>
      <c r="F80" s="97"/>
      <c r="G80" s="97"/>
      <c r="H80" s="97"/>
      <c r="I80" s="97"/>
      <c r="J80" s="97"/>
      <c r="K80" s="97"/>
      <c r="L80" s="97"/>
      <c r="M80" s="97"/>
      <c r="N80" s="97"/>
      <c r="O80" s="97"/>
      <c r="P80" s="97"/>
      <c r="Q80" s="97"/>
      <c r="R80" s="97"/>
      <c r="S80" s="97"/>
      <c r="T80" s="97"/>
      <c r="U80" s="97"/>
      <c r="V80" s="97"/>
      <c r="W80" s="97"/>
    </row>
    <row r="81" spans="1:23" ht="28.9" customHeight="1" x14ac:dyDescent="0.2">
      <c r="A81" s="12"/>
      <c r="B81" s="97" t="s">
        <v>82</v>
      </c>
      <c r="C81" s="97"/>
      <c r="D81" s="97"/>
      <c r="E81" s="97"/>
      <c r="F81" s="97"/>
      <c r="G81" s="97"/>
      <c r="H81" s="97"/>
      <c r="I81" s="97"/>
      <c r="J81" s="97"/>
      <c r="K81" s="97"/>
      <c r="L81" s="97"/>
      <c r="M81" s="97"/>
      <c r="N81" s="97"/>
      <c r="O81" s="97"/>
      <c r="P81" s="97"/>
      <c r="Q81" s="97"/>
      <c r="R81" s="97"/>
      <c r="S81" s="97"/>
      <c r="T81" s="97"/>
      <c r="U81" s="97"/>
      <c r="V81" s="97"/>
      <c r="W81" s="97"/>
    </row>
    <row r="82" spans="1:23" ht="27" customHeight="1" x14ac:dyDescent="0.2">
      <c r="A82" s="12"/>
      <c r="B82" s="97" t="s">
        <v>83</v>
      </c>
      <c r="C82" s="97"/>
      <c r="D82" s="97"/>
      <c r="E82" s="97"/>
      <c r="F82" s="97"/>
      <c r="G82" s="97"/>
      <c r="H82" s="97"/>
      <c r="I82" s="97"/>
      <c r="J82" s="97"/>
      <c r="K82" s="97"/>
      <c r="L82" s="97"/>
      <c r="M82" s="97"/>
      <c r="N82" s="97"/>
      <c r="O82" s="97"/>
      <c r="P82" s="97"/>
      <c r="Q82" s="97"/>
      <c r="R82" s="97"/>
      <c r="S82" s="97"/>
      <c r="T82" s="97"/>
      <c r="U82" s="97"/>
      <c r="V82" s="97"/>
      <c r="W82" s="97"/>
    </row>
    <row r="83" spans="1:23" s="52" customFormat="1" x14ac:dyDescent="0.2"/>
    <row r="84" spans="1:23" s="52" customFormat="1" ht="13.5" x14ac:dyDescent="0.2">
      <c r="B84" s="63"/>
      <c r="C84" s="63"/>
      <c r="D84" s="63"/>
      <c r="E84" s="63"/>
      <c r="F84" s="63"/>
      <c r="G84" s="63"/>
      <c r="H84" s="63"/>
      <c r="I84" s="63"/>
      <c r="J84" s="63"/>
      <c r="K84" s="63"/>
      <c r="L84" s="63"/>
      <c r="M84" s="63"/>
      <c r="N84" s="63"/>
      <c r="O84" s="63"/>
      <c r="P84" s="63"/>
      <c r="Q84" s="63"/>
      <c r="R84" s="63"/>
      <c r="S84" s="63"/>
      <c r="T84" s="63"/>
      <c r="U84" s="63"/>
      <c r="V84" s="63"/>
      <c r="W84" s="63"/>
    </row>
    <row r="85" spans="1:23" s="52" customFormat="1" x14ac:dyDescent="0.2"/>
    <row r="86" spans="1:23" s="52" customFormat="1" x14ac:dyDescent="0.2"/>
  </sheetData>
  <sheetProtection algorithmName="SHA-512" hashValue="gKmr/dh9BbairEc/0Ed86DbM/4PIz2Ln6CA3QGuDxqGGgkM1qazCfIdDouvAxTatcB0oTdCixMCzLh7WCyGWUA==" saltValue="sjomF22X2oIeJ2bZtsCa2g==" spinCount="100000" sheet="1" objects="1" scenarios="1"/>
  <mergeCells count="102">
    <mergeCell ref="B77:W77"/>
    <mergeCell ref="B78:W78"/>
    <mergeCell ref="E68:M68"/>
    <mergeCell ref="N68:R68"/>
    <mergeCell ref="S68:W68"/>
    <mergeCell ref="A67:B67"/>
    <mergeCell ref="C67:D67"/>
    <mergeCell ref="E67:M67"/>
    <mergeCell ref="N67:R67"/>
    <mergeCell ref="S67:W67"/>
    <mergeCell ref="S69:W69"/>
    <mergeCell ref="E69:R69"/>
    <mergeCell ref="A66:B66"/>
    <mergeCell ref="C66:D66"/>
    <mergeCell ref="S66:W66"/>
    <mergeCell ref="B16:W16"/>
    <mergeCell ref="B11:W11"/>
    <mergeCell ref="B12:W12"/>
    <mergeCell ref="F47:W47"/>
    <mergeCell ref="A50:E51"/>
    <mergeCell ref="A68:B68"/>
    <mergeCell ref="C68:D68"/>
    <mergeCell ref="C65:D65"/>
    <mergeCell ref="A64:B64"/>
    <mergeCell ref="C64:D64"/>
    <mergeCell ref="S64:W64"/>
    <mergeCell ref="E65:M65"/>
    <mergeCell ref="F50:W50"/>
    <mergeCell ref="A62:B62"/>
    <mergeCell ref="E62:M62"/>
    <mergeCell ref="B79:W79"/>
    <mergeCell ref="B80:W80"/>
    <mergeCell ref="B81:W81"/>
    <mergeCell ref="A47:E47"/>
    <mergeCell ref="B28:W28"/>
    <mergeCell ref="A41:E41"/>
    <mergeCell ref="A48:E49"/>
    <mergeCell ref="B26:W26"/>
    <mergeCell ref="A43:E43"/>
    <mergeCell ref="S61:W61"/>
    <mergeCell ref="A58:W58"/>
    <mergeCell ref="F44:W44"/>
    <mergeCell ref="F34:W34"/>
    <mergeCell ref="F41:W41"/>
    <mergeCell ref="F42:W42"/>
    <mergeCell ref="F43:W43"/>
    <mergeCell ref="A63:B63"/>
    <mergeCell ref="C63:D63"/>
    <mergeCell ref="E63:M63"/>
    <mergeCell ref="N63:R63"/>
    <mergeCell ref="S63:W63"/>
    <mergeCell ref="N62:R62"/>
    <mergeCell ref="F54:W54"/>
    <mergeCell ref="A52:E53"/>
    <mergeCell ref="A1:W1"/>
    <mergeCell ref="S65:W65"/>
    <mergeCell ref="A65:B65"/>
    <mergeCell ref="B27:W27"/>
    <mergeCell ref="A15:V15"/>
    <mergeCell ref="B17:W17"/>
    <mergeCell ref="B29:W29"/>
    <mergeCell ref="N64:R64"/>
    <mergeCell ref="A54:E55"/>
    <mergeCell ref="F55:W55"/>
    <mergeCell ref="E64:M64"/>
    <mergeCell ref="A40:E40"/>
    <mergeCell ref="A3:W3"/>
    <mergeCell ref="B6:W6"/>
    <mergeCell ref="B7:W7"/>
    <mergeCell ref="B18:W18"/>
    <mergeCell ref="B22:W22"/>
    <mergeCell ref="B23:W23"/>
    <mergeCell ref="N65:R65"/>
    <mergeCell ref="B25:W25"/>
    <mergeCell ref="F37:W37"/>
    <mergeCell ref="B8:W8"/>
    <mergeCell ref="B9:W9"/>
    <mergeCell ref="B10:W10"/>
    <mergeCell ref="B82:W82"/>
    <mergeCell ref="A21:W21"/>
    <mergeCell ref="B24:W24"/>
    <mergeCell ref="A33:E33"/>
    <mergeCell ref="F33:W33"/>
    <mergeCell ref="A42:E42"/>
    <mergeCell ref="F52:W52"/>
    <mergeCell ref="F53:W53"/>
    <mergeCell ref="F48:W48"/>
    <mergeCell ref="F49:W49"/>
    <mergeCell ref="F51:W51"/>
    <mergeCell ref="A35:E35"/>
    <mergeCell ref="A44:E44"/>
    <mergeCell ref="F40:W40"/>
    <mergeCell ref="A34:E34"/>
    <mergeCell ref="A36:E36"/>
    <mergeCell ref="A37:E37"/>
    <mergeCell ref="F35:W35"/>
    <mergeCell ref="F36:W36"/>
    <mergeCell ref="E66:M66"/>
    <mergeCell ref="N66:R66"/>
    <mergeCell ref="N61:R61"/>
    <mergeCell ref="C62:D62"/>
    <mergeCell ref="S62:W62"/>
  </mergeCells>
  <phoneticPr fontId="1" type="noConversion"/>
  <conditionalFormatting sqref="N62:R68 C62:D68">
    <cfRule type="cellIs" dxfId="4" priority="1" stopIfTrue="1" operator="equal">
      <formula>$V$1</formula>
    </cfRule>
  </conditionalFormatting>
  <pageMargins left="0.78740157480314965" right="0.78740157480314965" top="0.78740157480314965" bottom="0.78740157480314965" header="0.19685039370078741" footer="0.19685039370078741"/>
  <pageSetup paperSize="9" orientation="portrait" r:id="rId1"/>
  <headerFooter differentFirst="1" alignWithMargins="0">
    <oddFooter>&amp;R&amp;"Times New Roman,Normálne"&amp;12&amp;P/&amp;N</oddFooter>
    <firstHeader>&amp;R&amp;"Arial,Normal"&amp;11Číslo poistnej zmluvy&amp;"Times New Roman,Bold"&amp;12 11-416322</firstHeader>
    <firstFooter>&amp;L&amp;"Times New Roman,Tučné"&amp;12 01+119+01+04+0919&amp;R&amp;"Times New Roman,Normálne"&amp;12&amp;P/&amp;N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sheetPr>
  <dimension ref="A1:AG59"/>
  <sheetViews>
    <sheetView workbookViewId="0">
      <selection activeCell="AA15" sqref="AA15"/>
    </sheetView>
  </sheetViews>
  <sheetFormatPr defaultColWidth="9.140625" defaultRowHeight="12.75" x14ac:dyDescent="0.2"/>
  <cols>
    <col min="1" max="1" width="3.5703125" style="2" customWidth="1"/>
    <col min="2" max="23" width="3.7109375" style="2" customWidth="1"/>
    <col min="24" max="16384" width="9.140625" style="2"/>
  </cols>
  <sheetData>
    <row r="1" spans="1:33" ht="20.25" x14ac:dyDescent="0.2">
      <c r="A1" s="143" t="s">
        <v>190</v>
      </c>
      <c r="B1" s="143"/>
      <c r="C1" s="143"/>
      <c r="D1" s="143"/>
      <c r="E1" s="143"/>
      <c r="F1" s="143"/>
      <c r="G1" s="143"/>
      <c r="H1" s="143"/>
      <c r="I1" s="143"/>
      <c r="J1" s="143"/>
      <c r="K1" s="143"/>
      <c r="L1" s="143"/>
      <c r="M1" s="143"/>
      <c r="N1" s="143"/>
      <c r="O1" s="143"/>
      <c r="P1" s="143"/>
      <c r="Q1" s="143"/>
      <c r="R1" s="143"/>
      <c r="S1" s="143"/>
      <c r="T1" s="143"/>
      <c r="U1" s="143"/>
      <c r="V1" s="143"/>
      <c r="W1" s="143"/>
    </row>
    <row r="2" spans="1:33" ht="3.75" customHeight="1" x14ac:dyDescent="0.2">
      <c r="A2" s="12"/>
      <c r="B2" s="12"/>
      <c r="C2" s="12"/>
      <c r="D2" s="12"/>
      <c r="E2" s="12"/>
      <c r="F2" s="12"/>
      <c r="G2" s="12"/>
      <c r="H2" s="12"/>
      <c r="I2" s="12"/>
      <c r="J2" s="12"/>
      <c r="K2" s="12"/>
      <c r="L2" s="12"/>
      <c r="M2" s="12"/>
      <c r="N2" s="12"/>
      <c r="O2" s="12"/>
      <c r="P2" s="12"/>
      <c r="Q2" s="12"/>
      <c r="R2" s="12"/>
      <c r="S2" s="12"/>
      <c r="T2" s="12"/>
      <c r="U2" s="12"/>
      <c r="V2" s="12"/>
      <c r="W2" s="12"/>
    </row>
    <row r="3" spans="1:33" ht="18" x14ac:dyDescent="0.2">
      <c r="A3" s="144" t="s">
        <v>194</v>
      </c>
      <c r="B3" s="145"/>
      <c r="C3" s="145"/>
      <c r="D3" s="145"/>
      <c r="E3" s="145"/>
      <c r="F3" s="145"/>
      <c r="G3" s="145"/>
      <c r="H3" s="145"/>
      <c r="I3" s="145"/>
      <c r="J3" s="145"/>
      <c r="K3" s="145"/>
      <c r="L3" s="145"/>
      <c r="M3" s="145"/>
      <c r="N3" s="145"/>
      <c r="O3" s="145"/>
      <c r="P3" s="145"/>
      <c r="Q3" s="145"/>
      <c r="R3" s="145"/>
      <c r="S3" s="145"/>
      <c r="T3" s="145"/>
      <c r="U3" s="145"/>
      <c r="V3" s="145"/>
      <c r="W3" s="146"/>
    </row>
    <row r="4" spans="1:33" ht="3.75" customHeight="1" x14ac:dyDescent="0.2">
      <c r="A4" s="12"/>
      <c r="B4" s="12"/>
      <c r="C4" s="12"/>
      <c r="D4" s="12"/>
      <c r="E4" s="12"/>
      <c r="F4" s="12"/>
      <c r="G4" s="12"/>
      <c r="H4" s="12"/>
      <c r="I4" s="12"/>
      <c r="J4" s="12"/>
      <c r="K4" s="12"/>
      <c r="L4" s="12"/>
      <c r="M4" s="12"/>
      <c r="N4" s="12"/>
      <c r="O4" s="12"/>
      <c r="P4" s="12"/>
      <c r="Q4" s="12"/>
      <c r="R4" s="12"/>
      <c r="S4" s="12"/>
      <c r="T4" s="12"/>
      <c r="U4" s="12"/>
      <c r="V4" s="12"/>
      <c r="W4" s="12"/>
    </row>
    <row r="5" spans="1:33" ht="13.5" x14ac:dyDescent="0.2">
      <c r="A5" s="33" t="s">
        <v>142</v>
      </c>
      <c r="B5" s="34"/>
      <c r="C5" s="34"/>
      <c r="D5" s="34"/>
      <c r="E5" s="34"/>
      <c r="F5" s="34"/>
      <c r="G5" s="34"/>
      <c r="H5" s="34"/>
      <c r="I5" s="34"/>
      <c r="J5" s="34"/>
      <c r="K5" s="34"/>
      <c r="L5" s="34"/>
      <c r="M5" s="34"/>
      <c r="N5" s="34"/>
      <c r="O5" s="34"/>
      <c r="P5" s="34"/>
      <c r="Q5" s="34"/>
      <c r="R5" s="34"/>
      <c r="S5" s="34"/>
      <c r="T5" s="34"/>
      <c r="U5" s="34"/>
      <c r="V5" s="34"/>
      <c r="W5" s="34"/>
    </row>
    <row r="6" spans="1:33" ht="27" customHeight="1" x14ac:dyDescent="0.2">
      <c r="A6" s="39" t="s">
        <v>67</v>
      </c>
      <c r="B6" s="98" t="s">
        <v>365</v>
      </c>
      <c r="C6" s="98"/>
      <c r="D6" s="98"/>
      <c r="E6" s="98"/>
      <c r="F6" s="98"/>
      <c r="G6" s="98"/>
      <c r="H6" s="98"/>
      <c r="I6" s="98"/>
      <c r="J6" s="98"/>
      <c r="K6" s="98"/>
      <c r="L6" s="98"/>
      <c r="M6" s="98"/>
      <c r="N6" s="98"/>
      <c r="O6" s="98"/>
      <c r="P6" s="98"/>
      <c r="Q6" s="98"/>
      <c r="R6" s="98"/>
      <c r="S6" s="98"/>
      <c r="T6" s="98"/>
      <c r="U6" s="98"/>
      <c r="V6" s="98"/>
      <c r="W6" s="98"/>
    </row>
    <row r="7" spans="1:33" ht="13.5" x14ac:dyDescent="0.2">
      <c r="A7" s="34"/>
      <c r="B7" s="34"/>
      <c r="C7" s="34"/>
      <c r="D7" s="34"/>
      <c r="E7" s="34"/>
      <c r="F7" s="34"/>
      <c r="G7" s="34"/>
      <c r="H7" s="34"/>
      <c r="I7" s="34"/>
      <c r="J7" s="34"/>
      <c r="K7" s="34"/>
      <c r="L7" s="34"/>
      <c r="M7" s="34"/>
      <c r="N7" s="34"/>
      <c r="O7" s="34"/>
      <c r="P7" s="34"/>
      <c r="Q7" s="34"/>
      <c r="R7" s="34"/>
      <c r="S7" s="34"/>
      <c r="T7" s="34"/>
      <c r="U7" s="34"/>
      <c r="V7" s="34"/>
      <c r="W7" s="34"/>
    </row>
    <row r="8" spans="1:33" ht="13.5" x14ac:dyDescent="0.2">
      <c r="A8" s="33" t="s">
        <v>170</v>
      </c>
      <c r="B8" s="34"/>
      <c r="C8" s="34"/>
      <c r="D8" s="34"/>
      <c r="E8" s="34"/>
      <c r="F8" s="34"/>
      <c r="G8" s="34"/>
      <c r="H8" s="34"/>
      <c r="I8" s="34"/>
      <c r="J8" s="34"/>
      <c r="K8" s="34"/>
      <c r="L8" s="34"/>
      <c r="M8" s="34"/>
      <c r="N8" s="34"/>
      <c r="O8" s="34"/>
      <c r="P8" s="34"/>
      <c r="Q8" s="34"/>
      <c r="R8" s="34"/>
      <c r="S8" s="34"/>
      <c r="T8" s="34"/>
      <c r="U8" s="34"/>
      <c r="V8" s="34"/>
      <c r="W8" s="34"/>
      <c r="Y8" s="87"/>
      <c r="Z8" s="87"/>
      <c r="AA8" s="87"/>
      <c r="AB8" s="87"/>
      <c r="AC8" s="87"/>
      <c r="AD8" s="87"/>
      <c r="AE8" s="87"/>
      <c r="AF8" s="87"/>
      <c r="AG8" s="87"/>
    </row>
    <row r="9" spans="1:33" ht="12.75" customHeight="1" x14ac:dyDescent="0.2">
      <c r="A9" s="141" t="s">
        <v>168</v>
      </c>
      <c r="B9" s="141"/>
      <c r="C9" s="141"/>
      <c r="D9" s="141"/>
      <c r="E9" s="141"/>
      <c r="F9" s="141"/>
      <c r="G9" s="141"/>
      <c r="H9" s="141"/>
      <c r="I9" s="141"/>
      <c r="J9" s="141"/>
      <c r="K9" s="141"/>
      <c r="L9" s="141"/>
      <c r="M9" s="141"/>
      <c r="N9" s="141"/>
      <c r="O9" s="141"/>
      <c r="P9" s="141"/>
      <c r="Q9" s="141"/>
      <c r="R9" s="141"/>
      <c r="S9" s="141"/>
      <c r="T9" s="141"/>
      <c r="U9" s="141"/>
      <c r="V9" s="141"/>
      <c r="W9" s="34"/>
      <c r="Y9" s="87"/>
      <c r="Z9" s="87"/>
      <c r="AA9" s="87"/>
      <c r="AB9" s="87"/>
      <c r="AC9" s="87"/>
      <c r="AD9" s="87"/>
      <c r="AE9" s="87"/>
      <c r="AF9" s="87"/>
      <c r="AG9" s="87"/>
    </row>
    <row r="10" spans="1:33" ht="13.5" x14ac:dyDescent="0.2">
      <c r="A10" s="61" t="s">
        <v>169</v>
      </c>
      <c r="B10" s="142" t="str">
        <f>"Rámcová dohoda č. "&amp;'poistná zmluva'!AA14</f>
        <v>Rámcová dohoda č. 2020/04</v>
      </c>
      <c r="C10" s="142"/>
      <c r="D10" s="142"/>
      <c r="E10" s="142"/>
      <c r="F10" s="142"/>
      <c r="G10" s="142"/>
      <c r="H10" s="142"/>
      <c r="I10" s="142"/>
      <c r="J10" s="142"/>
      <c r="K10" s="142"/>
      <c r="L10" s="142"/>
      <c r="M10" s="142"/>
      <c r="N10" s="142"/>
      <c r="O10" s="142"/>
      <c r="P10" s="142"/>
      <c r="Q10" s="142"/>
      <c r="R10" s="142"/>
      <c r="S10" s="142"/>
      <c r="T10" s="142"/>
      <c r="U10" s="142"/>
      <c r="V10" s="142"/>
      <c r="W10" s="142"/>
    </row>
    <row r="11" spans="1:33" ht="13.5" customHeight="1" x14ac:dyDescent="0.2">
      <c r="A11" s="42" t="s">
        <v>169</v>
      </c>
      <c r="B11" s="142" t="s">
        <v>208</v>
      </c>
      <c r="C11" s="142"/>
      <c r="D11" s="142"/>
      <c r="E11" s="142"/>
      <c r="F11" s="142"/>
      <c r="G11" s="142"/>
      <c r="H11" s="142"/>
      <c r="I11" s="142"/>
      <c r="J11" s="142"/>
      <c r="K11" s="142"/>
      <c r="L11" s="142"/>
      <c r="M11" s="142"/>
      <c r="N11" s="142"/>
      <c r="O11" s="142"/>
      <c r="P11" s="142"/>
      <c r="Q11" s="142"/>
      <c r="R11" s="142"/>
      <c r="S11" s="142"/>
      <c r="T11" s="142"/>
      <c r="U11" s="142"/>
      <c r="V11" s="142"/>
      <c r="W11" s="142"/>
      <c r="Z11" s="7"/>
    </row>
    <row r="12" spans="1:33" ht="27.75" customHeight="1" x14ac:dyDescent="0.2">
      <c r="A12" s="42" t="s">
        <v>169</v>
      </c>
      <c r="B12" s="142" t="s">
        <v>210</v>
      </c>
      <c r="C12" s="142"/>
      <c r="D12" s="142"/>
      <c r="E12" s="142"/>
      <c r="F12" s="142"/>
      <c r="G12" s="142"/>
      <c r="H12" s="142"/>
      <c r="I12" s="142"/>
      <c r="J12" s="142"/>
      <c r="K12" s="142"/>
      <c r="L12" s="142"/>
      <c r="M12" s="142"/>
      <c r="N12" s="142"/>
      <c r="O12" s="142"/>
      <c r="P12" s="142"/>
      <c r="Q12" s="142"/>
      <c r="R12" s="142"/>
      <c r="S12" s="142"/>
      <c r="T12" s="142"/>
      <c r="U12" s="142"/>
      <c r="V12" s="142"/>
      <c r="W12" s="142"/>
    </row>
    <row r="13" spans="1:33" ht="13.5" x14ac:dyDescent="0.2">
      <c r="A13" s="80" t="s">
        <v>253</v>
      </c>
      <c r="B13" s="82"/>
      <c r="C13" s="82"/>
      <c r="D13" s="82"/>
      <c r="E13" s="82"/>
      <c r="F13" s="82"/>
      <c r="G13" s="82"/>
      <c r="H13" s="82"/>
      <c r="I13" s="82"/>
      <c r="J13" s="82"/>
      <c r="K13" s="82"/>
      <c r="L13" s="82"/>
      <c r="M13" s="82"/>
      <c r="N13" s="82"/>
      <c r="O13" s="82"/>
      <c r="P13" s="82"/>
      <c r="Q13" s="82"/>
      <c r="R13" s="82"/>
      <c r="S13" s="82"/>
      <c r="T13" s="82"/>
      <c r="U13" s="82"/>
      <c r="V13" s="82"/>
      <c r="W13" s="82"/>
    </row>
    <row r="14" spans="1:33" ht="13.5" x14ac:dyDescent="0.2">
      <c r="A14" s="34"/>
      <c r="B14" s="34"/>
      <c r="C14" s="34"/>
      <c r="D14" s="34"/>
      <c r="E14" s="34"/>
      <c r="F14" s="34"/>
      <c r="G14" s="34"/>
      <c r="H14" s="34"/>
      <c r="I14" s="34"/>
      <c r="J14" s="34"/>
      <c r="K14" s="34"/>
      <c r="L14" s="34"/>
      <c r="M14" s="34"/>
      <c r="N14" s="34"/>
      <c r="O14" s="34"/>
      <c r="P14" s="34"/>
      <c r="Q14" s="34"/>
      <c r="R14" s="34"/>
      <c r="S14" s="34"/>
      <c r="T14" s="34"/>
      <c r="U14" s="34"/>
      <c r="V14" s="34"/>
      <c r="W14" s="34"/>
    </row>
    <row r="15" spans="1:33" ht="13.5" x14ac:dyDescent="0.2">
      <c r="A15" s="33" t="s">
        <v>340</v>
      </c>
      <c r="B15" s="34"/>
      <c r="C15" s="34"/>
      <c r="D15" s="34"/>
      <c r="E15" s="34"/>
      <c r="F15" s="34"/>
      <c r="G15" s="34"/>
      <c r="H15" s="34"/>
      <c r="I15" s="34"/>
      <c r="J15" s="34"/>
      <c r="K15" s="34"/>
      <c r="L15" s="34"/>
      <c r="M15" s="34"/>
      <c r="N15" s="34"/>
      <c r="O15" s="34"/>
      <c r="P15" s="34"/>
      <c r="Q15" s="34"/>
      <c r="R15" s="34"/>
      <c r="S15" s="34"/>
      <c r="T15" s="34"/>
      <c r="U15" s="34"/>
      <c r="V15" s="34"/>
      <c r="W15" s="34"/>
    </row>
    <row r="16" spans="1:33" ht="13.5" x14ac:dyDescent="0.2">
      <c r="A16" s="98" t="s">
        <v>341</v>
      </c>
      <c r="B16" s="98"/>
      <c r="C16" s="98"/>
      <c r="D16" s="98"/>
      <c r="E16" s="98"/>
      <c r="F16" s="98"/>
      <c r="G16" s="98"/>
      <c r="H16" s="98"/>
      <c r="I16" s="98"/>
      <c r="J16" s="98"/>
      <c r="K16" s="98"/>
      <c r="L16" s="98"/>
      <c r="M16" s="98"/>
      <c r="N16" s="98"/>
      <c r="O16" s="98"/>
      <c r="P16" s="98"/>
      <c r="Q16" s="98"/>
      <c r="R16" s="98"/>
      <c r="S16" s="98"/>
      <c r="T16" s="98"/>
      <c r="U16" s="98"/>
      <c r="V16" s="98"/>
      <c r="W16" s="98"/>
    </row>
    <row r="17" spans="1:25" ht="13.5" x14ac:dyDescent="0.2">
      <c r="A17" s="34"/>
      <c r="B17" s="34"/>
      <c r="C17" s="34"/>
      <c r="D17" s="34"/>
      <c r="E17" s="34"/>
      <c r="F17" s="34"/>
      <c r="G17" s="34"/>
      <c r="H17" s="34"/>
      <c r="I17" s="34"/>
      <c r="J17" s="34"/>
      <c r="K17" s="34"/>
      <c r="L17" s="34"/>
      <c r="M17" s="34"/>
      <c r="N17" s="34"/>
      <c r="O17" s="34"/>
      <c r="P17" s="34"/>
      <c r="Q17" s="34"/>
      <c r="R17" s="34"/>
      <c r="S17" s="34"/>
      <c r="T17" s="34"/>
      <c r="U17" s="34"/>
      <c r="V17" s="34"/>
      <c r="W17" s="34"/>
    </row>
    <row r="18" spans="1:25" ht="13.5" x14ac:dyDescent="0.2">
      <c r="A18" s="33" t="s">
        <v>171</v>
      </c>
      <c r="B18" s="34"/>
      <c r="C18" s="34"/>
      <c r="D18" s="34"/>
      <c r="E18" s="34"/>
      <c r="F18" s="34"/>
      <c r="G18" s="34"/>
      <c r="H18" s="34"/>
      <c r="I18" s="34"/>
      <c r="J18" s="34"/>
      <c r="K18" s="34"/>
      <c r="L18" s="34"/>
      <c r="M18" s="34"/>
      <c r="N18" s="34"/>
      <c r="O18" s="34"/>
      <c r="P18" s="34"/>
      <c r="Q18" s="34"/>
      <c r="R18" s="34"/>
      <c r="S18" s="34"/>
      <c r="T18" s="34"/>
      <c r="U18" s="34"/>
      <c r="V18" s="34"/>
      <c r="W18" s="34"/>
    </row>
    <row r="19" spans="1:25" ht="27.75" customHeight="1" x14ac:dyDescent="0.2">
      <c r="A19" s="33"/>
      <c r="B19" s="34"/>
      <c r="C19" s="34"/>
      <c r="D19" s="34"/>
      <c r="E19" s="34"/>
      <c r="F19" s="34"/>
      <c r="G19" s="34"/>
      <c r="H19" s="34"/>
      <c r="I19" s="34"/>
      <c r="J19" s="34"/>
      <c r="K19" s="34"/>
      <c r="L19" s="34"/>
      <c r="M19" s="34"/>
      <c r="N19" s="137" t="s">
        <v>74</v>
      </c>
      <c r="O19" s="137"/>
      <c r="P19" s="137"/>
      <c r="Q19" s="137"/>
      <c r="R19" s="137"/>
      <c r="S19" s="137" t="s">
        <v>214</v>
      </c>
      <c r="T19" s="137"/>
      <c r="U19" s="137"/>
      <c r="V19" s="137"/>
      <c r="W19" s="137"/>
    </row>
    <row r="20" spans="1:25" ht="14.25" customHeight="1" x14ac:dyDescent="0.2">
      <c r="A20" s="120" t="s">
        <v>67</v>
      </c>
      <c r="B20" s="120"/>
      <c r="C20" s="175">
        <v>2.14</v>
      </c>
      <c r="D20" s="175"/>
      <c r="E20" s="133" t="s">
        <v>77</v>
      </c>
      <c r="F20" s="133"/>
      <c r="G20" s="133"/>
      <c r="H20" s="133"/>
      <c r="I20" s="133"/>
      <c r="J20" s="133"/>
      <c r="K20" s="133"/>
      <c r="L20" s="133"/>
      <c r="M20" s="133"/>
      <c r="N20" s="134">
        <v>1500</v>
      </c>
      <c r="O20" s="134"/>
      <c r="P20" s="134"/>
      <c r="Q20" s="134"/>
      <c r="R20" s="134"/>
      <c r="S20" s="135">
        <f>ROUND(N20*C20/4000,2)*4</f>
        <v>3.2</v>
      </c>
      <c r="T20" s="135"/>
      <c r="U20" s="135"/>
      <c r="V20" s="135"/>
      <c r="W20" s="135"/>
    </row>
    <row r="21" spans="1:25" ht="14.25" customHeight="1" x14ac:dyDescent="0.2">
      <c r="A21" s="34"/>
      <c r="B21" s="88"/>
      <c r="C21" s="88"/>
      <c r="D21" s="88"/>
      <c r="E21" s="119" t="s">
        <v>213</v>
      </c>
      <c r="F21" s="119"/>
      <c r="G21" s="119"/>
      <c r="H21" s="119"/>
      <c r="I21" s="119"/>
      <c r="J21" s="119"/>
      <c r="K21" s="119"/>
      <c r="L21" s="119"/>
      <c r="M21" s="119"/>
      <c r="N21" s="119"/>
      <c r="O21" s="119"/>
      <c r="P21" s="119"/>
      <c r="Q21" s="119"/>
      <c r="R21" s="119"/>
      <c r="S21" s="113">
        <f>S20</f>
        <v>3.2</v>
      </c>
      <c r="T21" s="113"/>
      <c r="U21" s="113"/>
      <c r="V21" s="113"/>
      <c r="W21" s="113"/>
    </row>
    <row r="22" spans="1:25" ht="13.5" x14ac:dyDescent="0.2">
      <c r="A22" s="34"/>
      <c r="B22" s="34"/>
      <c r="C22" s="34"/>
      <c r="D22" s="34"/>
      <c r="E22" s="34"/>
      <c r="F22" s="34"/>
      <c r="G22" s="34"/>
      <c r="H22" s="34"/>
      <c r="I22" s="34"/>
      <c r="J22" s="34"/>
      <c r="K22" s="34"/>
      <c r="L22" s="34"/>
      <c r="M22" s="34"/>
      <c r="N22" s="34"/>
      <c r="O22" s="34"/>
      <c r="P22" s="34"/>
      <c r="Q22" s="34"/>
      <c r="R22" s="34"/>
      <c r="S22" s="34"/>
      <c r="T22" s="34"/>
      <c r="U22" s="34"/>
      <c r="V22" s="34"/>
      <c r="W22" s="34"/>
    </row>
    <row r="23" spans="1:25" ht="13.5" x14ac:dyDescent="0.2">
      <c r="A23" s="33" t="s">
        <v>143</v>
      </c>
      <c r="B23" s="34"/>
      <c r="C23" s="34"/>
      <c r="D23" s="34"/>
      <c r="E23" s="34"/>
      <c r="F23" s="34"/>
      <c r="G23" s="34"/>
      <c r="H23" s="34"/>
      <c r="I23" s="34"/>
      <c r="J23" s="34"/>
      <c r="K23" s="34"/>
      <c r="L23" s="34"/>
      <c r="M23" s="34"/>
      <c r="N23" s="34"/>
      <c r="O23" s="34"/>
      <c r="P23" s="34"/>
      <c r="Q23" s="34"/>
      <c r="R23" s="34"/>
      <c r="S23" s="34"/>
      <c r="T23" s="34"/>
      <c r="U23" s="34"/>
      <c r="V23" s="34"/>
      <c r="W23" s="34"/>
    </row>
    <row r="24" spans="1:25" ht="13.5" x14ac:dyDescent="0.2">
      <c r="A24" s="34" t="s">
        <v>377</v>
      </c>
      <c r="B24" s="34"/>
      <c r="C24" s="34"/>
      <c r="D24" s="34"/>
      <c r="E24" s="34"/>
      <c r="F24" s="34"/>
      <c r="G24" s="34"/>
      <c r="H24" s="34"/>
      <c r="I24" s="34"/>
      <c r="J24" s="34"/>
      <c r="K24" s="34"/>
      <c r="L24" s="34"/>
      <c r="M24" s="34"/>
      <c r="N24" s="34"/>
      <c r="O24" s="34"/>
      <c r="P24" s="34"/>
      <c r="Q24" s="34"/>
      <c r="R24" s="34"/>
      <c r="S24" s="34"/>
      <c r="T24" s="34"/>
      <c r="U24" s="34"/>
      <c r="V24" s="34"/>
      <c r="W24" s="34"/>
    </row>
    <row r="25" spans="1:25" ht="13.5" x14ac:dyDescent="0.2">
      <c r="A25" s="34" t="s">
        <v>73</v>
      </c>
      <c r="B25" s="34"/>
      <c r="C25" s="34"/>
      <c r="D25" s="34"/>
      <c r="E25" s="34"/>
      <c r="F25" s="34"/>
      <c r="G25" s="34"/>
      <c r="H25" s="34"/>
      <c r="I25" s="34"/>
      <c r="J25" s="34"/>
      <c r="K25" s="34"/>
      <c r="L25" s="34"/>
      <c r="M25" s="34"/>
      <c r="N25" s="34"/>
      <c r="O25" s="34"/>
      <c r="P25" s="34"/>
      <c r="Q25" s="34"/>
      <c r="R25" s="34"/>
      <c r="S25" s="34"/>
      <c r="T25" s="34"/>
      <c r="U25" s="34"/>
      <c r="V25" s="34"/>
      <c r="W25" s="34"/>
    </row>
    <row r="26" spans="1:25" ht="13.5" x14ac:dyDescent="0.2">
      <c r="A26" s="34"/>
      <c r="B26" s="34"/>
      <c r="C26" s="34"/>
      <c r="D26" s="34"/>
      <c r="E26" s="34"/>
      <c r="F26" s="34"/>
      <c r="G26" s="34"/>
      <c r="H26" s="34"/>
      <c r="I26" s="34"/>
      <c r="J26" s="34"/>
      <c r="K26" s="34"/>
      <c r="L26" s="34"/>
      <c r="M26" s="34"/>
      <c r="N26" s="34"/>
      <c r="O26" s="34"/>
      <c r="P26" s="34"/>
      <c r="Q26" s="34"/>
      <c r="R26" s="34"/>
      <c r="S26" s="34"/>
      <c r="T26" s="34"/>
      <c r="U26" s="34"/>
      <c r="V26" s="34"/>
      <c r="W26" s="34"/>
    </row>
    <row r="27" spans="1:25" ht="13.5" x14ac:dyDescent="0.2">
      <c r="A27" s="33" t="s">
        <v>144</v>
      </c>
      <c r="B27" s="34"/>
      <c r="C27" s="34"/>
      <c r="D27" s="34"/>
      <c r="E27" s="34"/>
      <c r="F27" s="34"/>
      <c r="G27" s="34"/>
      <c r="H27" s="34"/>
      <c r="I27" s="34"/>
      <c r="J27" s="34"/>
      <c r="K27" s="34"/>
      <c r="L27" s="34"/>
      <c r="M27" s="34"/>
      <c r="N27" s="34"/>
      <c r="O27" s="34"/>
      <c r="P27" s="34"/>
      <c r="Q27" s="34"/>
      <c r="R27" s="34"/>
      <c r="S27" s="34"/>
      <c r="T27" s="34"/>
      <c r="U27" s="34"/>
      <c r="V27" s="34"/>
      <c r="W27" s="34"/>
      <c r="Y27" s="89"/>
    </row>
    <row r="28" spans="1:25" ht="27" customHeight="1" x14ac:dyDescent="0.2">
      <c r="A28" s="62" t="s">
        <v>28</v>
      </c>
      <c r="B28" s="98" t="s">
        <v>281</v>
      </c>
      <c r="C28" s="98"/>
      <c r="D28" s="98"/>
      <c r="E28" s="98"/>
      <c r="F28" s="98"/>
      <c r="G28" s="98"/>
      <c r="H28" s="98"/>
      <c r="I28" s="98"/>
      <c r="J28" s="98"/>
      <c r="K28" s="98"/>
      <c r="L28" s="98"/>
      <c r="M28" s="98"/>
      <c r="N28" s="98"/>
      <c r="O28" s="98"/>
      <c r="P28" s="98"/>
      <c r="Q28" s="98"/>
      <c r="R28" s="98"/>
      <c r="S28" s="98"/>
      <c r="T28" s="98"/>
      <c r="U28" s="98"/>
      <c r="V28" s="98"/>
      <c r="W28" s="98"/>
      <c r="Y28" s="89"/>
    </row>
    <row r="29" spans="1:25" ht="13.5" customHeight="1" x14ac:dyDescent="0.2">
      <c r="A29" s="12"/>
      <c r="B29" s="98" t="s">
        <v>282</v>
      </c>
      <c r="C29" s="98"/>
      <c r="D29" s="98"/>
      <c r="E29" s="98"/>
      <c r="F29" s="98"/>
      <c r="G29" s="98"/>
      <c r="H29" s="98"/>
      <c r="I29" s="98"/>
      <c r="J29" s="98"/>
      <c r="K29" s="98"/>
      <c r="L29" s="98"/>
      <c r="M29" s="98"/>
      <c r="N29" s="98"/>
      <c r="O29" s="98"/>
      <c r="P29" s="98"/>
      <c r="Q29" s="98"/>
      <c r="R29" s="98"/>
      <c r="S29" s="98"/>
      <c r="T29" s="98"/>
      <c r="U29" s="98"/>
      <c r="V29" s="98"/>
      <c r="W29" s="98"/>
      <c r="Y29" s="89"/>
    </row>
    <row r="30" spans="1:25" ht="27" customHeight="1" x14ac:dyDescent="0.2">
      <c r="A30" s="12"/>
      <c r="B30" s="81" t="s">
        <v>169</v>
      </c>
      <c r="C30" s="98" t="s">
        <v>145</v>
      </c>
      <c r="D30" s="98"/>
      <c r="E30" s="98"/>
      <c r="F30" s="98"/>
      <c r="G30" s="98"/>
      <c r="H30" s="98"/>
      <c r="I30" s="98"/>
      <c r="J30" s="98"/>
      <c r="K30" s="98"/>
      <c r="L30" s="98"/>
      <c r="M30" s="98"/>
      <c r="N30" s="98"/>
      <c r="O30" s="98"/>
      <c r="P30" s="98"/>
      <c r="Q30" s="98"/>
      <c r="R30" s="98"/>
      <c r="S30" s="98"/>
      <c r="T30" s="98"/>
      <c r="U30" s="98"/>
      <c r="V30" s="98"/>
      <c r="W30" s="98"/>
      <c r="X30" s="90"/>
      <c r="Y30" s="89"/>
    </row>
    <row r="31" spans="1:25" ht="13.5" customHeight="1" x14ac:dyDescent="0.2">
      <c r="A31" s="12"/>
      <c r="B31" s="81" t="s">
        <v>169</v>
      </c>
      <c r="C31" s="174" t="s">
        <v>235</v>
      </c>
      <c r="D31" s="174"/>
      <c r="E31" s="174"/>
      <c r="F31" s="174"/>
      <c r="G31" s="174"/>
      <c r="H31" s="174"/>
      <c r="I31" s="174"/>
      <c r="J31" s="174"/>
      <c r="K31" s="174"/>
      <c r="L31" s="174"/>
      <c r="M31" s="174"/>
      <c r="N31" s="174"/>
      <c r="O31" s="174"/>
      <c r="P31" s="174"/>
      <c r="Q31" s="174"/>
      <c r="R31" s="174"/>
      <c r="S31" s="174"/>
      <c r="T31" s="174"/>
      <c r="U31" s="174"/>
      <c r="V31" s="174"/>
      <c r="W31" s="174"/>
      <c r="X31" s="91"/>
      <c r="Y31" s="89"/>
    </row>
    <row r="32" spans="1:25" ht="13.5" customHeight="1" x14ac:dyDescent="0.2">
      <c r="A32" s="12"/>
      <c r="B32" s="81" t="s">
        <v>169</v>
      </c>
      <c r="C32" s="174" t="s">
        <v>146</v>
      </c>
      <c r="D32" s="174"/>
      <c r="E32" s="174"/>
      <c r="F32" s="174"/>
      <c r="G32" s="174"/>
      <c r="H32" s="174"/>
      <c r="I32" s="174"/>
      <c r="J32" s="174"/>
      <c r="K32" s="174"/>
      <c r="L32" s="174"/>
      <c r="M32" s="174"/>
      <c r="N32" s="174"/>
      <c r="O32" s="174"/>
      <c r="P32" s="174"/>
      <c r="Q32" s="174"/>
      <c r="R32" s="174"/>
      <c r="S32" s="174"/>
      <c r="T32" s="174"/>
      <c r="U32" s="174"/>
      <c r="V32" s="174"/>
      <c r="W32" s="174"/>
      <c r="X32" s="91"/>
      <c r="Y32" s="89"/>
    </row>
    <row r="33" spans="1:25" ht="27" customHeight="1" x14ac:dyDescent="0.2">
      <c r="A33" s="12"/>
      <c r="B33" s="81" t="s">
        <v>169</v>
      </c>
      <c r="C33" s="98" t="s">
        <v>280</v>
      </c>
      <c r="D33" s="98"/>
      <c r="E33" s="98"/>
      <c r="F33" s="98"/>
      <c r="G33" s="98"/>
      <c r="H33" s="98"/>
      <c r="I33" s="98"/>
      <c r="J33" s="98"/>
      <c r="K33" s="98"/>
      <c r="L33" s="98"/>
      <c r="M33" s="98"/>
      <c r="N33" s="98"/>
      <c r="O33" s="98"/>
      <c r="P33" s="98"/>
      <c r="Q33" s="98"/>
      <c r="R33" s="98"/>
      <c r="S33" s="98"/>
      <c r="T33" s="98"/>
      <c r="U33" s="98"/>
      <c r="V33" s="98"/>
      <c r="W33" s="98"/>
      <c r="X33" s="90"/>
      <c r="Y33" s="89"/>
    </row>
    <row r="34" spans="1:25" ht="13.5" customHeight="1" x14ac:dyDescent="0.2">
      <c r="A34" s="12"/>
      <c r="B34" s="81" t="s">
        <v>169</v>
      </c>
      <c r="C34" s="174" t="s">
        <v>147</v>
      </c>
      <c r="D34" s="174"/>
      <c r="E34" s="174"/>
      <c r="F34" s="174"/>
      <c r="G34" s="174"/>
      <c r="H34" s="174"/>
      <c r="I34" s="174"/>
      <c r="J34" s="174"/>
      <c r="K34" s="174"/>
      <c r="L34" s="174"/>
      <c r="M34" s="174"/>
      <c r="N34" s="174"/>
      <c r="O34" s="174"/>
      <c r="P34" s="174"/>
      <c r="Q34" s="174"/>
      <c r="R34" s="174"/>
      <c r="S34" s="174"/>
      <c r="T34" s="174"/>
      <c r="U34" s="174"/>
      <c r="V34" s="174"/>
      <c r="W34" s="174"/>
      <c r="X34" s="91"/>
      <c r="Y34" s="89"/>
    </row>
    <row r="35" spans="1:25" ht="13.5" customHeight="1" x14ac:dyDescent="0.2">
      <c r="A35" s="12"/>
      <c r="B35" s="81" t="s">
        <v>169</v>
      </c>
      <c r="C35" s="174" t="s">
        <v>148</v>
      </c>
      <c r="D35" s="174"/>
      <c r="E35" s="174"/>
      <c r="F35" s="174"/>
      <c r="G35" s="174"/>
      <c r="H35" s="174"/>
      <c r="I35" s="174"/>
      <c r="J35" s="174"/>
      <c r="K35" s="174"/>
      <c r="L35" s="174"/>
      <c r="M35" s="174"/>
      <c r="N35" s="174"/>
      <c r="O35" s="174"/>
      <c r="P35" s="174"/>
      <c r="Q35" s="174"/>
      <c r="R35" s="174"/>
      <c r="S35" s="174"/>
      <c r="T35" s="174"/>
      <c r="U35" s="174"/>
      <c r="V35" s="174"/>
      <c r="W35" s="174"/>
      <c r="X35" s="91"/>
      <c r="Y35" s="89"/>
    </row>
    <row r="36" spans="1:25" ht="13.5" x14ac:dyDescent="0.2">
      <c r="A36" s="62" t="s">
        <v>31</v>
      </c>
      <c r="B36" s="98" t="s">
        <v>382</v>
      </c>
      <c r="C36" s="98"/>
      <c r="D36" s="98"/>
      <c r="E36" s="98"/>
      <c r="F36" s="98"/>
      <c r="G36" s="98"/>
      <c r="H36" s="98"/>
      <c r="I36" s="98"/>
      <c r="J36" s="98"/>
      <c r="K36" s="98"/>
      <c r="L36" s="98"/>
      <c r="M36" s="98"/>
      <c r="N36" s="98"/>
      <c r="O36" s="98"/>
      <c r="P36" s="98"/>
      <c r="Q36" s="98"/>
      <c r="R36" s="98"/>
      <c r="S36" s="98"/>
      <c r="T36" s="98"/>
      <c r="U36" s="98"/>
      <c r="V36" s="98"/>
      <c r="W36" s="98"/>
      <c r="Y36" s="89"/>
    </row>
    <row r="37" spans="1:25" ht="27" customHeight="1" x14ac:dyDescent="0.2">
      <c r="A37" s="62"/>
      <c r="B37" s="94" t="s">
        <v>67</v>
      </c>
      <c r="C37" s="171" t="s">
        <v>384</v>
      </c>
      <c r="D37" s="171"/>
      <c r="E37" s="171"/>
      <c r="F37" s="171"/>
      <c r="G37" s="171"/>
      <c r="H37" s="171"/>
      <c r="I37" s="171"/>
      <c r="J37" s="171"/>
      <c r="K37" s="171"/>
      <c r="L37" s="171"/>
      <c r="M37" s="171"/>
      <c r="N37" s="171"/>
      <c r="O37" s="171"/>
      <c r="P37" s="171"/>
      <c r="Q37" s="171"/>
      <c r="R37" s="171"/>
      <c r="S37" s="171"/>
      <c r="T37" s="171"/>
      <c r="U37" s="171"/>
      <c r="V37" s="171"/>
      <c r="W37" s="171"/>
      <c r="Y37" s="89"/>
    </row>
    <row r="38" spans="1:25" ht="13.5" x14ac:dyDescent="0.2">
      <c r="A38" s="62"/>
      <c r="B38" s="94"/>
      <c r="C38" s="172" t="s">
        <v>383</v>
      </c>
      <c r="D38" s="172"/>
      <c r="E38" s="172"/>
      <c r="F38" s="172"/>
      <c r="G38" s="172"/>
      <c r="H38" s="172"/>
      <c r="I38" s="172"/>
      <c r="J38" s="172"/>
      <c r="K38" s="172"/>
      <c r="L38" s="172"/>
      <c r="M38" s="172"/>
      <c r="N38" s="172"/>
      <c r="O38" s="172"/>
      <c r="P38" s="172"/>
      <c r="Q38" s="172"/>
      <c r="R38" s="172"/>
      <c r="S38" s="172"/>
      <c r="T38" s="172"/>
      <c r="U38" s="172"/>
      <c r="V38" s="172"/>
      <c r="W38" s="172"/>
      <c r="Y38" s="89"/>
    </row>
    <row r="39" spans="1:25" ht="13.5" customHeight="1" x14ac:dyDescent="0.2">
      <c r="A39" s="12"/>
      <c r="B39" s="12"/>
      <c r="C39" s="81" t="s">
        <v>169</v>
      </c>
      <c r="D39" s="173" t="s">
        <v>236</v>
      </c>
      <c r="E39" s="173"/>
      <c r="F39" s="173"/>
      <c r="G39" s="173"/>
      <c r="H39" s="173"/>
      <c r="I39" s="173"/>
      <c r="J39" s="173"/>
      <c r="K39" s="173"/>
      <c r="L39" s="173"/>
      <c r="M39" s="173"/>
      <c r="N39" s="173"/>
      <c r="O39" s="173"/>
      <c r="P39" s="173"/>
      <c r="Q39" s="173"/>
      <c r="R39" s="173"/>
      <c r="S39" s="173"/>
      <c r="T39" s="173"/>
      <c r="U39" s="173"/>
      <c r="V39" s="173"/>
      <c r="W39" s="173"/>
    </row>
    <row r="40" spans="1:25" ht="13.5" customHeight="1" x14ac:dyDescent="0.2">
      <c r="A40" s="12"/>
      <c r="B40" s="12"/>
      <c r="C40" s="81" t="s">
        <v>169</v>
      </c>
      <c r="D40" s="173" t="s">
        <v>237</v>
      </c>
      <c r="E40" s="173"/>
      <c r="F40" s="173"/>
      <c r="G40" s="173"/>
      <c r="H40" s="173"/>
      <c r="I40" s="173"/>
      <c r="J40" s="173"/>
      <c r="K40" s="173"/>
      <c r="L40" s="173"/>
      <c r="M40" s="173"/>
      <c r="N40" s="173"/>
      <c r="O40" s="173"/>
      <c r="P40" s="173"/>
      <c r="Q40" s="173"/>
      <c r="R40" s="173"/>
      <c r="S40" s="173"/>
      <c r="T40" s="173"/>
      <c r="U40" s="173"/>
      <c r="V40" s="173"/>
      <c r="W40" s="173"/>
      <c r="Y40" s="92"/>
    </row>
    <row r="41" spans="1:25" ht="13.5" customHeight="1" x14ac:dyDescent="0.2">
      <c r="A41" s="12"/>
      <c r="B41" s="12"/>
      <c r="C41" s="81" t="s">
        <v>169</v>
      </c>
      <c r="D41" s="173" t="s">
        <v>238</v>
      </c>
      <c r="E41" s="173"/>
      <c r="F41" s="173"/>
      <c r="G41" s="173"/>
      <c r="H41" s="173"/>
      <c r="I41" s="173"/>
      <c r="J41" s="173"/>
      <c r="K41" s="173"/>
      <c r="L41" s="173"/>
      <c r="M41" s="173"/>
      <c r="N41" s="173"/>
      <c r="O41" s="173"/>
      <c r="P41" s="173"/>
      <c r="Q41" s="173"/>
      <c r="R41" s="173"/>
      <c r="S41" s="173"/>
      <c r="T41" s="173"/>
      <c r="U41" s="173"/>
      <c r="V41" s="173"/>
      <c r="W41" s="173"/>
      <c r="Y41" s="93"/>
    </row>
    <row r="42" spans="1:25" ht="27.75" customHeight="1" x14ac:dyDescent="0.2">
      <c r="A42" s="12"/>
      <c r="B42" s="12"/>
      <c r="C42" s="81" t="s">
        <v>169</v>
      </c>
      <c r="D42" s="171" t="s">
        <v>239</v>
      </c>
      <c r="E42" s="171"/>
      <c r="F42" s="171"/>
      <c r="G42" s="171"/>
      <c r="H42" s="171"/>
      <c r="I42" s="171"/>
      <c r="J42" s="171"/>
      <c r="K42" s="171"/>
      <c r="L42" s="171"/>
      <c r="M42" s="171"/>
      <c r="N42" s="171"/>
      <c r="O42" s="171"/>
      <c r="P42" s="171"/>
      <c r="Q42" s="171"/>
      <c r="R42" s="171"/>
      <c r="S42" s="171"/>
      <c r="T42" s="171"/>
      <c r="U42" s="171"/>
      <c r="V42" s="171"/>
      <c r="W42" s="171"/>
      <c r="Y42" s="93"/>
    </row>
    <row r="43" spans="1:25" ht="40.5" customHeight="1" x14ac:dyDescent="0.2">
      <c r="A43" s="62"/>
      <c r="B43" s="94" t="s">
        <v>68</v>
      </c>
      <c r="C43" s="98" t="s">
        <v>385</v>
      </c>
      <c r="D43" s="98"/>
      <c r="E43" s="98"/>
      <c r="F43" s="98"/>
      <c r="G43" s="98"/>
      <c r="H43" s="98"/>
      <c r="I43" s="98"/>
      <c r="J43" s="98"/>
      <c r="K43" s="98"/>
      <c r="L43" s="98"/>
      <c r="M43" s="98"/>
      <c r="N43" s="98"/>
      <c r="O43" s="98"/>
      <c r="P43" s="98"/>
      <c r="Q43" s="98"/>
      <c r="R43" s="98"/>
      <c r="S43" s="98"/>
      <c r="T43" s="98"/>
      <c r="U43" s="98"/>
      <c r="V43" s="98"/>
      <c r="W43" s="98"/>
      <c r="Y43" s="93"/>
    </row>
    <row r="44" spans="1:25" ht="42" customHeight="1" x14ac:dyDescent="0.2">
      <c r="A44" s="62"/>
      <c r="B44" s="94" t="s">
        <v>69</v>
      </c>
      <c r="C44" s="98" t="s">
        <v>386</v>
      </c>
      <c r="D44" s="98"/>
      <c r="E44" s="98"/>
      <c r="F44" s="98"/>
      <c r="G44" s="98"/>
      <c r="H44" s="98"/>
      <c r="I44" s="98"/>
      <c r="J44" s="98"/>
      <c r="K44" s="98"/>
      <c r="L44" s="98"/>
      <c r="M44" s="98"/>
      <c r="N44" s="98"/>
      <c r="O44" s="98"/>
      <c r="P44" s="98"/>
      <c r="Q44" s="98"/>
      <c r="R44" s="98"/>
      <c r="S44" s="98"/>
      <c r="T44" s="98"/>
      <c r="U44" s="98"/>
      <c r="V44" s="98"/>
      <c r="W44" s="98"/>
      <c r="Y44" s="92"/>
    </row>
    <row r="45" spans="1:25" ht="56.45" customHeight="1" x14ac:dyDescent="0.2">
      <c r="A45" s="62"/>
      <c r="B45" s="94" t="s">
        <v>70</v>
      </c>
      <c r="C45" s="171" t="s">
        <v>387</v>
      </c>
      <c r="D45" s="171"/>
      <c r="E45" s="171"/>
      <c r="F45" s="171"/>
      <c r="G45" s="171"/>
      <c r="H45" s="171"/>
      <c r="I45" s="171"/>
      <c r="J45" s="171"/>
      <c r="K45" s="171"/>
      <c r="L45" s="171"/>
      <c r="M45" s="171"/>
      <c r="N45" s="171"/>
      <c r="O45" s="171"/>
      <c r="P45" s="171"/>
      <c r="Q45" s="171"/>
      <c r="R45" s="171"/>
      <c r="S45" s="171"/>
      <c r="T45" s="171"/>
      <c r="U45" s="171"/>
      <c r="V45" s="171"/>
      <c r="W45" s="171"/>
      <c r="Y45" s="92"/>
    </row>
    <row r="46" spans="1:25" ht="41.45" customHeight="1" x14ac:dyDescent="0.2">
      <c r="A46" s="62"/>
      <c r="B46" s="94" t="s">
        <v>71</v>
      </c>
      <c r="C46" s="98" t="s">
        <v>388</v>
      </c>
      <c r="D46" s="98"/>
      <c r="E46" s="98"/>
      <c r="F46" s="98"/>
      <c r="G46" s="98"/>
      <c r="H46" s="98"/>
      <c r="I46" s="98"/>
      <c r="J46" s="98"/>
      <c r="K46" s="98"/>
      <c r="L46" s="98"/>
      <c r="M46" s="98"/>
      <c r="N46" s="98"/>
      <c r="O46" s="98"/>
      <c r="P46" s="98"/>
      <c r="Q46" s="98"/>
      <c r="R46" s="98"/>
      <c r="S46" s="98"/>
      <c r="T46" s="98"/>
      <c r="U46" s="98"/>
      <c r="V46" s="98"/>
      <c r="W46" s="98"/>
    </row>
    <row r="48" spans="1:25" x14ac:dyDescent="0.2">
      <c r="Y48" s="92"/>
    </row>
    <row r="49" spans="25:25" x14ac:dyDescent="0.2">
      <c r="Y49" s="92"/>
    </row>
    <row r="50" spans="25:25" x14ac:dyDescent="0.2">
      <c r="Y50" s="92"/>
    </row>
    <row r="51" spans="25:25" x14ac:dyDescent="0.2">
      <c r="Y51" s="92"/>
    </row>
    <row r="52" spans="25:25" x14ac:dyDescent="0.2">
      <c r="Y52" s="92"/>
    </row>
    <row r="55" spans="25:25" x14ac:dyDescent="0.2">
      <c r="Y55" s="92"/>
    </row>
    <row r="56" spans="25:25" x14ac:dyDescent="0.2">
      <c r="Y56" s="92"/>
    </row>
    <row r="58" spans="25:25" x14ac:dyDescent="0.2">
      <c r="Y58" s="92"/>
    </row>
    <row r="59" spans="25:25" x14ac:dyDescent="0.2">
      <c r="Y59" s="92"/>
    </row>
  </sheetData>
  <sheetProtection algorithmName="SHA-512" hashValue="E7kcLARywziAUacpFJNBJknL2hOdlfBzK08dVpMo/ZwgpNUvP5k1ydF2P9DTeLO/MtYjdpnp3Hcum9aYiUt94A==" saltValue="fbvjsaxuuMPL1bfZb9igrQ==" spinCount="100000" sheet="1" objects="1" scenarios="1"/>
  <mergeCells count="36">
    <mergeCell ref="B11:W11"/>
    <mergeCell ref="A1:W1"/>
    <mergeCell ref="A3:W3"/>
    <mergeCell ref="B6:W6"/>
    <mergeCell ref="A9:V9"/>
    <mergeCell ref="B10:W10"/>
    <mergeCell ref="C31:W31"/>
    <mergeCell ref="B12:W12"/>
    <mergeCell ref="A16:W16"/>
    <mergeCell ref="N19:R19"/>
    <mergeCell ref="S19:W19"/>
    <mergeCell ref="A20:B20"/>
    <mergeCell ref="C20:D20"/>
    <mergeCell ref="E20:M20"/>
    <mergeCell ref="N20:R20"/>
    <mergeCell ref="S20:W20"/>
    <mergeCell ref="E21:R21"/>
    <mergeCell ref="S21:W21"/>
    <mergeCell ref="B28:W28"/>
    <mergeCell ref="B29:W29"/>
    <mergeCell ref="C30:W30"/>
    <mergeCell ref="C32:W32"/>
    <mergeCell ref="C33:W33"/>
    <mergeCell ref="C34:W34"/>
    <mergeCell ref="C35:W35"/>
    <mergeCell ref="B36:W36"/>
    <mergeCell ref="C45:W45"/>
    <mergeCell ref="C46:W46"/>
    <mergeCell ref="C37:W37"/>
    <mergeCell ref="C38:W38"/>
    <mergeCell ref="D39:W39"/>
    <mergeCell ref="D40:W40"/>
    <mergeCell ref="D41:W41"/>
    <mergeCell ref="D42:W42"/>
    <mergeCell ref="C43:W43"/>
    <mergeCell ref="C44:W44"/>
  </mergeCells>
  <conditionalFormatting sqref="N20:R20 C20:D20">
    <cfRule type="cellIs" dxfId="3" priority="1" stopIfTrue="1" operator="equal">
      <formula>$V$1</formula>
    </cfRule>
  </conditionalFormatting>
  <pageMargins left="0.78740157480314965" right="0.78740157480314965" top="0.78740157480314965" bottom="0.78740157480314965" header="0.19685039370078741" footer="0.19685039370078741"/>
  <pageSetup paperSize="9" orientation="portrait" r:id="rId1"/>
  <headerFooter differentFirst="1" alignWithMargins="0">
    <oddFooter>&amp;R&amp;"Times New Roman,Normálne"&amp;12&amp;P/&amp;N</oddFooter>
    <firstHeader>&amp;R&amp;"Arial,Normal"&amp;11Číslo poistnej zmluvy&amp;"Times New Roman,Bold"&amp;12 11-416322</firstHeader>
    <firstFooter>&amp;L&amp;"Times New Roman,Tučné"&amp;12 01+119+01+04+0919&amp;R&amp;"Times New Roman,Normálne"&amp;12&amp;P/&amp;N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92D050"/>
  </sheetPr>
  <dimension ref="A1:AG35"/>
  <sheetViews>
    <sheetView workbookViewId="0">
      <selection activeCell="X34" sqref="X34"/>
    </sheetView>
  </sheetViews>
  <sheetFormatPr defaultColWidth="9.140625" defaultRowHeight="12.75" x14ac:dyDescent="0.2"/>
  <cols>
    <col min="1" max="1" width="3.5703125" style="2" customWidth="1"/>
    <col min="2" max="23" width="3.7109375" style="2" customWidth="1"/>
    <col min="24" max="16384" width="9.140625" style="2"/>
  </cols>
  <sheetData>
    <row r="1" spans="1:33" ht="20.25" x14ac:dyDescent="0.2">
      <c r="A1" s="143" t="s">
        <v>76</v>
      </c>
      <c r="B1" s="143"/>
      <c r="C1" s="143"/>
      <c r="D1" s="143"/>
      <c r="E1" s="143"/>
      <c r="F1" s="143"/>
      <c r="G1" s="143"/>
      <c r="H1" s="143"/>
      <c r="I1" s="143"/>
      <c r="J1" s="143"/>
      <c r="K1" s="143"/>
      <c r="L1" s="143"/>
      <c r="M1" s="143"/>
      <c r="N1" s="143"/>
      <c r="O1" s="143"/>
      <c r="P1" s="143"/>
      <c r="Q1" s="143"/>
      <c r="R1" s="143"/>
      <c r="S1" s="143"/>
      <c r="T1" s="143"/>
      <c r="U1" s="143"/>
      <c r="V1" s="143"/>
      <c r="W1" s="143"/>
    </row>
    <row r="2" spans="1:33" ht="3.75" customHeight="1" x14ac:dyDescent="0.2">
      <c r="A2" s="12"/>
      <c r="B2" s="12"/>
      <c r="C2" s="12"/>
      <c r="D2" s="12"/>
      <c r="E2" s="12"/>
      <c r="F2" s="12"/>
      <c r="G2" s="12"/>
      <c r="H2" s="12"/>
      <c r="I2" s="12"/>
      <c r="J2" s="12"/>
      <c r="K2" s="12"/>
      <c r="L2" s="12"/>
      <c r="M2" s="12"/>
      <c r="N2" s="12"/>
      <c r="O2" s="12"/>
      <c r="P2" s="12"/>
      <c r="Q2" s="12"/>
      <c r="R2" s="12"/>
      <c r="S2" s="12"/>
      <c r="T2" s="12"/>
      <c r="U2" s="12"/>
      <c r="V2" s="12"/>
      <c r="W2" s="12"/>
    </row>
    <row r="3" spans="1:33" ht="18" x14ac:dyDescent="0.2">
      <c r="A3" s="144" t="s">
        <v>195</v>
      </c>
      <c r="B3" s="145"/>
      <c r="C3" s="145"/>
      <c r="D3" s="145"/>
      <c r="E3" s="145"/>
      <c r="F3" s="145"/>
      <c r="G3" s="145"/>
      <c r="H3" s="145"/>
      <c r="I3" s="145"/>
      <c r="J3" s="145"/>
      <c r="K3" s="145"/>
      <c r="L3" s="145"/>
      <c r="M3" s="145"/>
      <c r="N3" s="145"/>
      <c r="O3" s="145"/>
      <c r="P3" s="145"/>
      <c r="Q3" s="145"/>
      <c r="R3" s="145"/>
      <c r="S3" s="145"/>
      <c r="T3" s="145"/>
      <c r="U3" s="145"/>
      <c r="V3" s="145"/>
      <c r="W3" s="146"/>
    </row>
    <row r="4" spans="1:33" ht="3.75" customHeight="1" x14ac:dyDescent="0.2">
      <c r="A4" s="12"/>
      <c r="B4" s="12"/>
      <c r="C4" s="12"/>
      <c r="D4" s="12"/>
      <c r="E4" s="12"/>
      <c r="F4" s="12"/>
      <c r="G4" s="12"/>
      <c r="H4" s="12"/>
      <c r="I4" s="12"/>
      <c r="J4" s="12"/>
      <c r="K4" s="12"/>
      <c r="L4" s="12"/>
      <c r="M4" s="12"/>
      <c r="N4" s="12"/>
      <c r="O4" s="12"/>
      <c r="P4" s="12"/>
      <c r="Q4" s="12"/>
      <c r="R4" s="12"/>
      <c r="S4" s="12"/>
      <c r="T4" s="12"/>
      <c r="U4" s="12"/>
      <c r="V4" s="12"/>
      <c r="W4" s="12"/>
    </row>
    <row r="5" spans="1:33" ht="13.5" x14ac:dyDescent="0.2">
      <c r="A5" s="41" t="s">
        <v>142</v>
      </c>
      <c r="B5" s="34"/>
      <c r="C5" s="34"/>
      <c r="D5" s="34"/>
      <c r="E5" s="34"/>
      <c r="F5" s="34"/>
      <c r="G5" s="34"/>
      <c r="H5" s="34"/>
      <c r="I5" s="34"/>
      <c r="J5" s="34"/>
      <c r="K5" s="34"/>
      <c r="L5" s="34"/>
      <c r="M5" s="34"/>
      <c r="N5" s="34"/>
      <c r="O5" s="34"/>
      <c r="P5" s="34"/>
      <c r="Q5" s="34"/>
      <c r="R5" s="34"/>
      <c r="S5" s="34"/>
      <c r="T5" s="34"/>
      <c r="U5" s="34"/>
      <c r="V5" s="34"/>
      <c r="W5" s="34"/>
    </row>
    <row r="6" spans="1:33" ht="13.5" x14ac:dyDescent="0.2">
      <c r="A6" s="39" t="s">
        <v>67</v>
      </c>
      <c r="B6" s="98" t="s">
        <v>366</v>
      </c>
      <c r="C6" s="98"/>
      <c r="D6" s="98"/>
      <c r="E6" s="98"/>
      <c r="F6" s="98"/>
      <c r="G6" s="98"/>
      <c r="H6" s="98"/>
      <c r="I6" s="98"/>
      <c r="J6" s="98"/>
      <c r="K6" s="98"/>
      <c r="L6" s="98"/>
      <c r="M6" s="98"/>
      <c r="N6" s="98"/>
      <c r="O6" s="98"/>
      <c r="P6" s="98"/>
      <c r="Q6" s="98"/>
      <c r="R6" s="98"/>
      <c r="S6" s="98"/>
      <c r="T6" s="98"/>
      <c r="U6" s="98"/>
      <c r="V6" s="98"/>
      <c r="W6" s="98"/>
    </row>
    <row r="7" spans="1:33" ht="13.5" x14ac:dyDescent="0.2">
      <c r="A7" s="34"/>
      <c r="B7" s="34"/>
      <c r="C7" s="34"/>
      <c r="D7" s="34"/>
      <c r="E7" s="34"/>
      <c r="F7" s="34"/>
      <c r="G7" s="34"/>
      <c r="H7" s="34"/>
      <c r="I7" s="34"/>
      <c r="J7" s="34"/>
      <c r="K7" s="34"/>
      <c r="L7" s="34"/>
      <c r="M7" s="34"/>
      <c r="N7" s="34"/>
      <c r="O7" s="34"/>
      <c r="P7" s="34"/>
      <c r="Q7" s="34"/>
      <c r="R7" s="34"/>
      <c r="S7" s="34"/>
      <c r="T7" s="34"/>
      <c r="U7" s="34"/>
      <c r="V7" s="34"/>
      <c r="W7" s="34"/>
    </row>
    <row r="8" spans="1:33" ht="13.5" x14ac:dyDescent="0.2">
      <c r="A8" s="33" t="s">
        <v>170</v>
      </c>
      <c r="B8" s="34"/>
      <c r="C8" s="34"/>
      <c r="D8" s="34"/>
      <c r="E8" s="34"/>
      <c r="F8" s="34"/>
      <c r="G8" s="34"/>
      <c r="H8" s="34"/>
      <c r="I8" s="34"/>
      <c r="J8" s="34"/>
      <c r="K8" s="34"/>
      <c r="L8" s="34"/>
      <c r="M8" s="34"/>
      <c r="N8" s="34"/>
      <c r="O8" s="34"/>
      <c r="P8" s="34"/>
      <c r="Q8" s="34"/>
      <c r="R8" s="34"/>
      <c r="S8" s="34"/>
      <c r="T8" s="34"/>
      <c r="U8" s="34"/>
      <c r="V8" s="34"/>
      <c r="W8" s="34"/>
    </row>
    <row r="9" spans="1:33" ht="12.75" customHeight="1" x14ac:dyDescent="0.2">
      <c r="A9" s="141" t="s">
        <v>168</v>
      </c>
      <c r="B9" s="141"/>
      <c r="C9" s="141"/>
      <c r="D9" s="141"/>
      <c r="E9" s="141"/>
      <c r="F9" s="141"/>
      <c r="G9" s="141"/>
      <c r="H9" s="141"/>
      <c r="I9" s="141"/>
      <c r="J9" s="141"/>
      <c r="K9" s="141"/>
      <c r="L9" s="141"/>
      <c r="M9" s="141"/>
      <c r="N9" s="141"/>
      <c r="O9" s="141"/>
      <c r="P9" s="141"/>
      <c r="Q9" s="141"/>
      <c r="R9" s="141"/>
      <c r="S9" s="141"/>
      <c r="T9" s="141"/>
      <c r="U9" s="141"/>
      <c r="V9" s="141"/>
      <c r="W9" s="34"/>
      <c r="Y9" s="23"/>
      <c r="Z9" s="23"/>
      <c r="AA9" s="23"/>
      <c r="AB9" s="23"/>
      <c r="AC9" s="23"/>
      <c r="AD9" s="23"/>
      <c r="AE9" s="23"/>
      <c r="AF9" s="23"/>
      <c r="AG9" s="23"/>
    </row>
    <row r="10" spans="1:33" ht="13.5" x14ac:dyDescent="0.2">
      <c r="A10" s="61" t="s">
        <v>169</v>
      </c>
      <c r="B10" s="142" t="str">
        <f>"Rámcová dohoda č. "&amp;'poistná zmluva'!AA14&amp;" a"</f>
        <v>Rámcová dohoda č. 2020/04 a</v>
      </c>
      <c r="C10" s="142"/>
      <c r="D10" s="142"/>
      <c r="E10" s="142"/>
      <c r="F10" s="142"/>
      <c r="G10" s="142"/>
      <c r="H10" s="142"/>
      <c r="I10" s="142"/>
      <c r="J10" s="142"/>
      <c r="K10" s="142"/>
      <c r="L10" s="142"/>
      <c r="M10" s="142"/>
      <c r="N10" s="142"/>
      <c r="O10" s="142"/>
      <c r="P10" s="142"/>
      <c r="Q10" s="142"/>
      <c r="R10" s="142"/>
      <c r="S10" s="142"/>
      <c r="T10" s="142"/>
      <c r="U10" s="142"/>
      <c r="V10" s="142"/>
      <c r="W10" s="142"/>
      <c r="Z10" s="18"/>
    </row>
    <row r="11" spans="1:33" ht="13.5" x14ac:dyDescent="0.2">
      <c r="A11" s="42" t="s">
        <v>169</v>
      </c>
      <c r="B11" s="142" t="s">
        <v>208</v>
      </c>
      <c r="C11" s="142"/>
      <c r="D11" s="142"/>
      <c r="E11" s="142"/>
      <c r="F11" s="142"/>
      <c r="G11" s="142"/>
      <c r="H11" s="142"/>
      <c r="I11" s="142"/>
      <c r="J11" s="142"/>
      <c r="K11" s="142"/>
      <c r="L11" s="142"/>
      <c r="M11" s="142"/>
      <c r="N11" s="142"/>
      <c r="O11" s="142"/>
      <c r="P11" s="142"/>
      <c r="Q11" s="142"/>
      <c r="R11" s="142"/>
      <c r="S11" s="142"/>
      <c r="T11" s="142"/>
      <c r="U11" s="142"/>
      <c r="V11" s="142"/>
      <c r="W11" s="142"/>
      <c r="Y11" s="27"/>
      <c r="Z11" s="26"/>
      <c r="AA11" s="27"/>
      <c r="AB11" s="27"/>
      <c r="AC11" s="27"/>
      <c r="AD11" s="27"/>
      <c r="AE11" s="27"/>
      <c r="AF11" s="27"/>
      <c r="AG11" s="27"/>
    </row>
    <row r="12" spans="1:33" ht="13.5" x14ac:dyDescent="0.2">
      <c r="A12" s="42" t="s">
        <v>169</v>
      </c>
      <c r="B12" s="142" t="s">
        <v>209</v>
      </c>
      <c r="C12" s="142"/>
      <c r="D12" s="142"/>
      <c r="E12" s="142"/>
      <c r="F12" s="142"/>
      <c r="G12" s="142"/>
      <c r="H12" s="142"/>
      <c r="I12" s="142"/>
      <c r="J12" s="142"/>
      <c r="K12" s="142"/>
      <c r="L12" s="142"/>
      <c r="M12" s="142"/>
      <c r="N12" s="142"/>
      <c r="O12" s="142"/>
      <c r="P12" s="142"/>
      <c r="Q12" s="142"/>
      <c r="R12" s="142"/>
      <c r="S12" s="142"/>
      <c r="T12" s="142"/>
      <c r="U12" s="142"/>
      <c r="V12" s="142"/>
      <c r="W12" s="142"/>
      <c r="Z12" s="27"/>
      <c r="AA12" s="27"/>
      <c r="AB12" s="27"/>
      <c r="AC12" s="27"/>
      <c r="AD12" s="27"/>
      <c r="AE12" s="27"/>
      <c r="AF12" s="27"/>
      <c r="AG12" s="27"/>
    </row>
    <row r="13" spans="1:33" ht="13.5" x14ac:dyDescent="0.2">
      <c r="A13" s="50" t="s">
        <v>253</v>
      </c>
      <c r="B13" s="51"/>
      <c r="C13" s="51"/>
      <c r="D13" s="51"/>
      <c r="E13" s="51"/>
      <c r="F13" s="51"/>
      <c r="G13" s="51"/>
      <c r="H13" s="51"/>
      <c r="I13" s="51"/>
      <c r="J13" s="51"/>
      <c r="K13" s="51"/>
      <c r="L13" s="51"/>
      <c r="M13" s="51"/>
      <c r="N13" s="51"/>
      <c r="O13" s="51"/>
      <c r="P13" s="51"/>
      <c r="Q13" s="51"/>
      <c r="R13" s="51"/>
      <c r="S13" s="51"/>
      <c r="T13" s="51"/>
      <c r="U13" s="51"/>
      <c r="V13" s="51"/>
      <c r="W13" s="51"/>
      <c r="Z13" s="18"/>
    </row>
    <row r="14" spans="1:33" ht="13.5" x14ac:dyDescent="0.2">
      <c r="A14" s="42"/>
      <c r="B14" s="51"/>
      <c r="C14" s="51"/>
      <c r="D14" s="51"/>
      <c r="E14" s="51"/>
      <c r="F14" s="51"/>
      <c r="G14" s="51"/>
      <c r="H14" s="51"/>
      <c r="I14" s="51"/>
      <c r="J14" s="51"/>
      <c r="K14" s="51"/>
      <c r="L14" s="51"/>
      <c r="M14" s="51"/>
      <c r="N14" s="51"/>
      <c r="O14" s="51"/>
      <c r="P14" s="51"/>
      <c r="Q14" s="51"/>
      <c r="R14" s="51"/>
      <c r="S14" s="51"/>
      <c r="T14" s="51"/>
      <c r="U14" s="51"/>
      <c r="V14" s="51"/>
      <c r="W14" s="51"/>
      <c r="Z14" s="52"/>
      <c r="AA14" s="52"/>
      <c r="AB14" s="52"/>
      <c r="AC14" s="52"/>
      <c r="AD14" s="52"/>
      <c r="AE14" s="52"/>
      <c r="AF14" s="52"/>
      <c r="AG14" s="52"/>
    </row>
    <row r="15" spans="1:33" ht="13.5" x14ac:dyDescent="0.2">
      <c r="A15" s="99" t="s">
        <v>240</v>
      </c>
      <c r="B15" s="99"/>
      <c r="C15" s="99"/>
      <c r="D15" s="99"/>
      <c r="E15" s="99"/>
      <c r="F15" s="99"/>
      <c r="G15" s="99"/>
      <c r="H15" s="99"/>
      <c r="I15" s="99"/>
      <c r="J15" s="99"/>
      <c r="K15" s="99"/>
      <c r="L15" s="99"/>
      <c r="M15" s="99"/>
      <c r="N15" s="99"/>
      <c r="O15" s="99"/>
      <c r="P15" s="99"/>
      <c r="Q15" s="99"/>
      <c r="R15" s="99"/>
      <c r="S15" s="99"/>
      <c r="T15" s="99"/>
      <c r="U15" s="99"/>
      <c r="V15" s="99"/>
      <c r="W15" s="99"/>
      <c r="Y15" s="27"/>
      <c r="Z15" s="27"/>
      <c r="AA15" s="27"/>
      <c r="AB15" s="27"/>
      <c r="AC15" s="27"/>
      <c r="AD15" s="27"/>
      <c r="AE15" s="27"/>
      <c r="AF15" s="27"/>
      <c r="AG15" s="27"/>
    </row>
    <row r="16" spans="1:33" ht="69.75" customHeight="1" x14ac:dyDescent="0.2">
      <c r="A16" s="98" t="s">
        <v>389</v>
      </c>
      <c r="B16" s="98"/>
      <c r="C16" s="98"/>
      <c r="D16" s="98"/>
      <c r="E16" s="98"/>
      <c r="F16" s="98"/>
      <c r="G16" s="98"/>
      <c r="H16" s="98"/>
      <c r="I16" s="98"/>
      <c r="J16" s="98"/>
      <c r="K16" s="98"/>
      <c r="L16" s="98"/>
      <c r="M16" s="98"/>
      <c r="N16" s="98"/>
      <c r="O16" s="98"/>
      <c r="P16" s="98"/>
      <c r="Q16" s="98"/>
      <c r="R16" s="98"/>
      <c r="S16" s="98"/>
      <c r="T16" s="98"/>
      <c r="U16" s="98"/>
      <c r="V16" s="98"/>
      <c r="W16" s="98"/>
      <c r="Y16" s="27"/>
      <c r="Z16" s="27"/>
      <c r="AA16" s="27"/>
      <c r="AB16" s="27"/>
      <c r="AC16" s="27"/>
      <c r="AD16" s="27"/>
      <c r="AE16" s="27"/>
      <c r="AF16" s="27"/>
      <c r="AG16" s="27"/>
    </row>
    <row r="17" spans="1:33" ht="13.5" x14ac:dyDescent="0.2">
      <c r="A17" s="100" t="s">
        <v>390</v>
      </c>
      <c r="B17" s="100"/>
      <c r="C17" s="100"/>
      <c r="D17" s="100"/>
      <c r="E17" s="100"/>
      <c r="F17" s="100"/>
      <c r="G17" s="100"/>
      <c r="H17" s="100"/>
      <c r="I17" s="100"/>
      <c r="J17" s="100"/>
      <c r="K17" s="100"/>
      <c r="L17" s="100"/>
      <c r="M17" s="100"/>
      <c r="N17" s="100"/>
      <c r="O17" s="100"/>
      <c r="P17" s="100"/>
      <c r="Q17" s="100"/>
      <c r="R17" s="100"/>
      <c r="S17" s="100"/>
      <c r="T17" s="100"/>
      <c r="U17" s="100"/>
      <c r="V17" s="100"/>
      <c r="W17" s="100"/>
      <c r="Y17" s="52"/>
      <c r="Z17" s="52"/>
      <c r="AA17" s="52"/>
      <c r="AB17" s="52"/>
      <c r="AC17" s="52"/>
      <c r="AD17" s="52"/>
      <c r="AE17" s="52"/>
      <c r="AF17" s="52"/>
      <c r="AG17" s="52"/>
    </row>
    <row r="18" spans="1:33" ht="13.5" x14ac:dyDescent="0.2">
      <c r="A18" s="35" t="s">
        <v>67</v>
      </c>
      <c r="B18" s="35" t="s">
        <v>391</v>
      </c>
      <c r="C18" s="37"/>
      <c r="D18" s="37"/>
      <c r="E18" s="37"/>
      <c r="F18" s="37"/>
      <c r="G18" s="37"/>
      <c r="H18" s="37"/>
      <c r="I18" s="37"/>
      <c r="J18" s="37"/>
      <c r="K18" s="37"/>
      <c r="L18" s="37"/>
      <c r="M18" s="37"/>
      <c r="N18" s="37"/>
      <c r="O18" s="37"/>
      <c r="P18" s="37"/>
      <c r="Q18" s="37"/>
      <c r="R18" s="37"/>
      <c r="S18" s="37"/>
      <c r="T18" s="37"/>
      <c r="U18" s="37"/>
      <c r="V18" s="37"/>
      <c r="W18" s="37"/>
      <c r="Y18" s="27"/>
      <c r="Z18" s="27"/>
      <c r="AA18" s="27"/>
      <c r="AB18" s="27"/>
      <c r="AC18" s="27"/>
      <c r="AD18" s="27"/>
      <c r="AE18" s="27"/>
      <c r="AF18" s="27"/>
      <c r="AG18" s="27"/>
    </row>
    <row r="19" spans="1:33" ht="13.5" x14ac:dyDescent="0.2">
      <c r="A19" s="35" t="s">
        <v>68</v>
      </c>
      <c r="B19" s="35" t="s">
        <v>392</v>
      </c>
      <c r="C19" s="37"/>
      <c r="D19" s="37"/>
      <c r="E19" s="37"/>
      <c r="F19" s="37"/>
      <c r="G19" s="37"/>
      <c r="H19" s="37"/>
      <c r="I19" s="37"/>
      <c r="J19" s="37"/>
      <c r="K19" s="37"/>
      <c r="L19" s="37"/>
      <c r="M19" s="37"/>
      <c r="N19" s="37"/>
      <c r="O19" s="37"/>
      <c r="P19" s="37"/>
      <c r="Q19" s="37"/>
      <c r="R19" s="37"/>
      <c r="S19" s="37"/>
      <c r="T19" s="37"/>
      <c r="U19" s="37"/>
      <c r="V19" s="37"/>
      <c r="W19" s="37"/>
      <c r="Y19" s="27"/>
      <c r="Z19" s="27"/>
      <c r="AA19" s="27"/>
      <c r="AB19" s="27"/>
      <c r="AC19" s="27"/>
      <c r="AD19" s="27"/>
      <c r="AE19" s="27"/>
      <c r="AF19" s="27"/>
      <c r="AG19" s="27"/>
    </row>
    <row r="20" spans="1:33" ht="13.5" x14ac:dyDescent="0.2">
      <c r="A20" s="38" t="s">
        <v>69</v>
      </c>
      <c r="B20" s="35" t="s">
        <v>177</v>
      </c>
      <c r="C20" s="37"/>
      <c r="D20" s="37"/>
      <c r="E20" s="37"/>
      <c r="F20" s="37"/>
      <c r="G20" s="37"/>
      <c r="H20" s="37"/>
      <c r="I20" s="37"/>
      <c r="J20" s="37"/>
      <c r="K20" s="37"/>
      <c r="L20" s="37"/>
      <c r="M20" s="37"/>
      <c r="N20" s="37"/>
      <c r="O20" s="37"/>
      <c r="P20" s="37"/>
      <c r="Q20" s="37"/>
      <c r="R20" s="37"/>
      <c r="S20" s="37"/>
      <c r="T20" s="37"/>
      <c r="U20" s="37"/>
      <c r="V20" s="37"/>
      <c r="W20" s="37"/>
      <c r="Y20" s="27"/>
      <c r="Z20" s="27"/>
      <c r="AA20" s="27"/>
      <c r="AB20" s="27"/>
      <c r="AC20" s="27"/>
      <c r="AD20" s="27"/>
      <c r="AE20" s="27"/>
      <c r="AF20" s="27"/>
      <c r="AG20" s="27"/>
    </row>
    <row r="21" spans="1:33" ht="13.5" x14ac:dyDescent="0.2">
      <c r="A21" s="38" t="s">
        <v>70</v>
      </c>
      <c r="B21" s="35" t="s">
        <v>393</v>
      </c>
      <c r="C21" s="37"/>
      <c r="D21" s="37"/>
      <c r="E21" s="37"/>
      <c r="F21" s="37"/>
      <c r="G21" s="37"/>
      <c r="H21" s="37"/>
      <c r="I21" s="37"/>
      <c r="J21" s="37"/>
      <c r="K21" s="37"/>
      <c r="L21" s="37"/>
      <c r="M21" s="37"/>
      <c r="N21" s="37"/>
      <c r="O21" s="37"/>
      <c r="P21" s="37"/>
      <c r="Q21" s="37"/>
      <c r="R21" s="37"/>
      <c r="S21" s="37"/>
      <c r="T21" s="37"/>
      <c r="U21" s="37"/>
      <c r="V21" s="37"/>
      <c r="W21" s="37"/>
      <c r="Y21" s="27"/>
      <c r="Z21" s="27"/>
      <c r="AA21" s="27"/>
      <c r="AB21" s="27"/>
      <c r="AC21" s="27"/>
      <c r="AD21" s="27"/>
      <c r="AE21" s="27"/>
      <c r="AF21" s="27"/>
      <c r="AG21" s="27"/>
    </row>
    <row r="22" spans="1:33" ht="13.5" x14ac:dyDescent="0.2">
      <c r="A22" s="38" t="s">
        <v>71</v>
      </c>
      <c r="B22" s="35" t="s">
        <v>394</v>
      </c>
      <c r="C22" s="37"/>
      <c r="D22" s="37"/>
      <c r="E22" s="37"/>
      <c r="F22" s="37"/>
      <c r="G22" s="37"/>
      <c r="H22" s="37"/>
      <c r="I22" s="37"/>
      <c r="J22" s="37"/>
      <c r="K22" s="37"/>
      <c r="L22" s="37"/>
      <c r="M22" s="37"/>
      <c r="N22" s="37"/>
      <c r="O22" s="37"/>
      <c r="P22" s="37"/>
      <c r="Q22" s="37"/>
      <c r="R22" s="37"/>
      <c r="S22" s="37"/>
      <c r="T22" s="37"/>
      <c r="U22" s="37"/>
      <c r="V22" s="37"/>
      <c r="W22" s="37"/>
      <c r="Y22" s="27"/>
      <c r="Z22" s="27"/>
      <c r="AA22" s="27"/>
      <c r="AB22" s="27"/>
      <c r="AC22" s="27"/>
      <c r="AD22" s="27"/>
      <c r="AE22" s="27"/>
      <c r="AF22" s="27"/>
      <c r="AG22" s="27"/>
    </row>
    <row r="23" spans="1:33" ht="13.5" x14ac:dyDescent="0.2">
      <c r="A23" s="34"/>
      <c r="B23" s="34"/>
      <c r="C23" s="34"/>
      <c r="D23" s="34"/>
      <c r="E23" s="34"/>
      <c r="F23" s="34"/>
      <c r="G23" s="34"/>
      <c r="H23" s="34"/>
      <c r="I23" s="34"/>
      <c r="J23" s="34"/>
      <c r="K23" s="34"/>
      <c r="L23" s="34"/>
      <c r="M23" s="34"/>
      <c r="N23" s="34"/>
      <c r="O23" s="34"/>
      <c r="P23" s="34"/>
      <c r="Q23" s="34"/>
      <c r="R23" s="34"/>
      <c r="S23" s="34"/>
      <c r="T23" s="34"/>
      <c r="U23" s="34"/>
      <c r="V23" s="34"/>
      <c r="W23" s="34"/>
      <c r="Y23" s="27"/>
      <c r="Z23" s="27"/>
      <c r="AA23" s="27"/>
      <c r="AB23" s="27"/>
      <c r="AC23" s="27"/>
      <c r="AD23" s="27"/>
      <c r="AE23" s="27"/>
      <c r="AF23" s="27"/>
      <c r="AG23" s="27"/>
    </row>
    <row r="24" spans="1:33" ht="13.5" x14ac:dyDescent="0.2">
      <c r="A24" s="33" t="s">
        <v>336</v>
      </c>
      <c r="B24" s="34"/>
      <c r="C24" s="34"/>
      <c r="D24" s="34"/>
      <c r="E24" s="34"/>
      <c r="F24" s="34"/>
      <c r="G24" s="34"/>
      <c r="H24" s="34"/>
      <c r="I24" s="34"/>
      <c r="J24" s="34"/>
      <c r="K24" s="34"/>
      <c r="L24" s="34"/>
      <c r="M24" s="34"/>
      <c r="N24" s="34"/>
      <c r="O24" s="34"/>
      <c r="P24" s="34"/>
      <c r="Q24" s="34"/>
      <c r="R24" s="34"/>
      <c r="S24" s="34"/>
      <c r="T24" s="34"/>
      <c r="U24" s="34"/>
      <c r="V24" s="34"/>
      <c r="W24" s="34"/>
      <c r="Y24" s="27"/>
      <c r="Z24" s="27"/>
      <c r="AA24" s="27"/>
      <c r="AB24" s="27"/>
      <c r="AC24" s="27"/>
      <c r="AD24" s="27"/>
      <c r="AE24" s="27"/>
      <c r="AF24" s="27"/>
      <c r="AG24" s="27"/>
    </row>
    <row r="25" spans="1:33" ht="13.5" x14ac:dyDescent="0.2">
      <c r="A25" s="98" t="s">
        <v>342</v>
      </c>
      <c r="B25" s="98"/>
      <c r="C25" s="98"/>
      <c r="D25" s="98"/>
      <c r="E25" s="98"/>
      <c r="F25" s="98"/>
      <c r="G25" s="98"/>
      <c r="H25" s="98"/>
      <c r="I25" s="98"/>
      <c r="J25" s="98"/>
      <c r="K25" s="98"/>
      <c r="L25" s="98"/>
      <c r="M25" s="98"/>
      <c r="N25" s="98"/>
      <c r="O25" s="98"/>
      <c r="P25" s="98"/>
      <c r="Q25" s="98"/>
      <c r="R25" s="98"/>
      <c r="S25" s="98"/>
      <c r="T25" s="98"/>
      <c r="U25" s="98"/>
      <c r="V25" s="98"/>
      <c r="W25" s="98"/>
      <c r="Y25" s="27"/>
      <c r="AA25" s="27"/>
      <c r="AB25" s="27"/>
      <c r="AC25" s="27"/>
      <c r="AD25" s="27"/>
      <c r="AE25" s="27"/>
      <c r="AF25" s="27"/>
      <c r="AG25" s="27"/>
    </row>
    <row r="26" spans="1:33" ht="13.5" x14ac:dyDescent="0.2">
      <c r="A26" s="34"/>
      <c r="B26" s="34"/>
      <c r="C26" s="34"/>
      <c r="D26" s="34"/>
      <c r="E26" s="34"/>
      <c r="F26" s="34"/>
      <c r="G26" s="34"/>
      <c r="H26" s="34"/>
      <c r="I26" s="34"/>
      <c r="J26" s="34"/>
      <c r="K26" s="34"/>
      <c r="L26" s="34"/>
      <c r="M26" s="34"/>
      <c r="N26" s="34"/>
      <c r="O26" s="34"/>
      <c r="P26" s="34"/>
      <c r="Q26" s="34"/>
      <c r="R26" s="34"/>
      <c r="S26" s="34"/>
      <c r="T26" s="34"/>
      <c r="U26" s="34"/>
      <c r="V26" s="34"/>
      <c r="W26" s="34"/>
      <c r="AA26" s="27"/>
      <c r="AB26" s="27"/>
      <c r="AC26" s="27"/>
      <c r="AD26" s="27"/>
      <c r="AE26" s="27"/>
      <c r="AF26" s="27"/>
      <c r="AG26" s="27"/>
    </row>
    <row r="27" spans="1:33" ht="13.5" x14ac:dyDescent="0.2">
      <c r="A27" s="41" t="s">
        <v>171</v>
      </c>
      <c r="B27" s="34"/>
      <c r="C27" s="34"/>
      <c r="D27" s="34"/>
      <c r="E27" s="34"/>
      <c r="F27" s="34"/>
      <c r="G27" s="34"/>
      <c r="H27" s="34"/>
      <c r="I27" s="34"/>
      <c r="J27" s="34"/>
      <c r="K27" s="34"/>
      <c r="L27" s="34"/>
      <c r="M27" s="34"/>
      <c r="N27" s="34"/>
      <c r="O27" s="34"/>
      <c r="P27" s="34"/>
      <c r="Q27" s="34"/>
      <c r="R27" s="34"/>
      <c r="S27" s="34"/>
      <c r="T27" s="34"/>
      <c r="U27" s="34"/>
      <c r="V27" s="34"/>
      <c r="W27" s="34"/>
      <c r="AA27" s="27"/>
      <c r="AB27" s="27"/>
      <c r="AC27" s="27"/>
      <c r="AD27" s="27"/>
      <c r="AE27" s="27"/>
      <c r="AF27" s="27"/>
      <c r="AG27" s="27"/>
    </row>
    <row r="28" spans="1:33" ht="27.75" customHeight="1" x14ac:dyDescent="0.2">
      <c r="A28" s="41"/>
      <c r="B28" s="34"/>
      <c r="C28" s="34"/>
      <c r="D28" s="34"/>
      <c r="E28" s="34"/>
      <c r="F28" s="34"/>
      <c r="G28" s="34"/>
      <c r="H28" s="34"/>
      <c r="I28" s="34"/>
      <c r="J28" s="34"/>
      <c r="K28" s="34"/>
      <c r="L28" s="34"/>
      <c r="M28" s="34"/>
      <c r="N28" s="137" t="s">
        <v>74</v>
      </c>
      <c r="O28" s="137"/>
      <c r="P28" s="137"/>
      <c r="Q28" s="137"/>
      <c r="R28" s="137"/>
      <c r="S28" s="137" t="s">
        <v>214</v>
      </c>
      <c r="T28" s="137"/>
      <c r="U28" s="137"/>
      <c r="V28" s="137"/>
      <c r="W28" s="137"/>
      <c r="AA28" s="27"/>
      <c r="AB28" s="27"/>
      <c r="AC28" s="27"/>
      <c r="AD28" s="27"/>
      <c r="AE28" s="27"/>
      <c r="AF28" s="27"/>
      <c r="AG28" s="27"/>
    </row>
    <row r="29" spans="1:33" ht="14.25" customHeight="1" x14ac:dyDescent="0.2">
      <c r="A29" s="120" t="s">
        <v>67</v>
      </c>
      <c r="B29" s="120"/>
      <c r="C29" s="136">
        <v>12.96</v>
      </c>
      <c r="D29" s="136"/>
      <c r="E29" s="133" t="s">
        <v>77</v>
      </c>
      <c r="F29" s="133"/>
      <c r="G29" s="133"/>
      <c r="H29" s="133"/>
      <c r="I29" s="133"/>
      <c r="J29" s="133"/>
      <c r="K29" s="133"/>
      <c r="L29" s="133"/>
      <c r="M29" s="133"/>
      <c r="N29" s="134">
        <v>1000</v>
      </c>
      <c r="O29" s="134"/>
      <c r="P29" s="134"/>
      <c r="Q29" s="134"/>
      <c r="R29" s="134"/>
      <c r="S29" s="135">
        <f>ROUND(N29*C29/4000,2)*4</f>
        <v>12.96</v>
      </c>
      <c r="T29" s="135"/>
      <c r="U29" s="135"/>
      <c r="V29" s="135"/>
      <c r="W29" s="135"/>
      <c r="AA29" s="27"/>
      <c r="AB29" s="27"/>
      <c r="AC29" s="27"/>
      <c r="AD29" s="27"/>
      <c r="AE29" s="27"/>
      <c r="AF29" s="27"/>
      <c r="AG29" s="27"/>
    </row>
    <row r="30" spans="1:33" ht="14.25" customHeight="1" x14ac:dyDescent="0.2">
      <c r="A30" s="36"/>
      <c r="B30" s="43"/>
      <c r="C30" s="43"/>
      <c r="D30" s="43"/>
      <c r="E30" s="119" t="s">
        <v>213</v>
      </c>
      <c r="F30" s="119"/>
      <c r="G30" s="119"/>
      <c r="H30" s="119"/>
      <c r="I30" s="119"/>
      <c r="J30" s="119"/>
      <c r="K30" s="119"/>
      <c r="L30" s="119"/>
      <c r="M30" s="119"/>
      <c r="N30" s="119"/>
      <c r="O30" s="119"/>
      <c r="P30" s="119"/>
      <c r="Q30" s="119"/>
      <c r="R30" s="119"/>
      <c r="S30" s="113">
        <f>S29</f>
        <v>12.96</v>
      </c>
      <c r="T30" s="113"/>
      <c r="U30" s="113"/>
      <c r="V30" s="113"/>
      <c r="W30" s="113"/>
    </row>
    <row r="31" spans="1:33" ht="13.5" x14ac:dyDescent="0.2">
      <c r="A31" s="34"/>
      <c r="B31" s="34"/>
      <c r="C31" s="34"/>
      <c r="D31" s="34"/>
      <c r="E31" s="34"/>
      <c r="F31" s="34"/>
      <c r="G31" s="34"/>
      <c r="H31" s="34"/>
      <c r="I31" s="34"/>
      <c r="J31" s="34"/>
      <c r="K31" s="34"/>
      <c r="L31" s="34"/>
      <c r="M31" s="34"/>
      <c r="N31" s="34"/>
      <c r="O31" s="34"/>
      <c r="P31" s="34"/>
      <c r="Q31" s="34"/>
      <c r="R31" s="34"/>
      <c r="S31" s="34"/>
      <c r="T31" s="34"/>
      <c r="U31" s="34"/>
      <c r="V31" s="34"/>
      <c r="W31" s="34"/>
    </row>
    <row r="32" spans="1:33" ht="13.5" x14ac:dyDescent="0.2">
      <c r="A32" s="41" t="s">
        <v>143</v>
      </c>
      <c r="B32" s="34"/>
      <c r="C32" s="34"/>
      <c r="D32" s="34"/>
      <c r="E32" s="34"/>
      <c r="F32" s="34"/>
      <c r="G32" s="34"/>
      <c r="H32" s="34"/>
      <c r="I32" s="34"/>
      <c r="J32" s="34"/>
      <c r="K32" s="34"/>
      <c r="L32" s="34"/>
      <c r="M32" s="34"/>
      <c r="N32" s="34"/>
      <c r="O32" s="34"/>
      <c r="P32" s="34"/>
      <c r="Q32" s="34"/>
      <c r="R32" s="34"/>
      <c r="S32" s="34"/>
      <c r="T32" s="34"/>
      <c r="U32" s="34"/>
      <c r="V32" s="34"/>
      <c r="W32" s="34"/>
    </row>
    <row r="33" spans="1:23" ht="13.5" x14ac:dyDescent="0.2">
      <c r="A33" s="44" t="s">
        <v>395</v>
      </c>
      <c r="B33" s="34"/>
      <c r="C33" s="34"/>
      <c r="D33" s="34"/>
      <c r="E33" s="34"/>
      <c r="F33" s="34"/>
      <c r="G33" s="34"/>
      <c r="H33" s="34"/>
      <c r="I33" s="34"/>
      <c r="J33" s="34"/>
      <c r="K33" s="34"/>
      <c r="L33" s="34"/>
      <c r="M33" s="34"/>
      <c r="N33" s="34"/>
      <c r="O33" s="34"/>
      <c r="P33" s="34"/>
      <c r="Q33" s="34"/>
      <c r="R33" s="34"/>
      <c r="S33" s="34"/>
      <c r="T33" s="34"/>
      <c r="U33" s="34"/>
      <c r="V33" s="34"/>
      <c r="W33" s="34"/>
    </row>
    <row r="34" spans="1:23" ht="13.5" x14ac:dyDescent="0.2">
      <c r="A34" s="44" t="s">
        <v>73</v>
      </c>
      <c r="B34" s="34"/>
      <c r="C34" s="34"/>
      <c r="D34" s="34"/>
      <c r="E34" s="34"/>
      <c r="F34" s="34"/>
      <c r="G34" s="34"/>
      <c r="H34" s="34"/>
      <c r="I34" s="34"/>
      <c r="J34" s="34"/>
      <c r="K34" s="34"/>
      <c r="L34" s="34"/>
      <c r="M34" s="34"/>
      <c r="N34" s="34"/>
      <c r="O34" s="34"/>
      <c r="P34" s="34"/>
      <c r="Q34" s="34"/>
      <c r="R34" s="34"/>
      <c r="S34" s="34"/>
      <c r="T34" s="34"/>
      <c r="U34" s="34"/>
      <c r="V34" s="34"/>
      <c r="W34" s="34"/>
    </row>
    <row r="35" spans="1:23" x14ac:dyDescent="0.2">
      <c r="A35" s="1"/>
      <c r="B35" s="1"/>
      <c r="C35" s="1"/>
      <c r="D35" s="1"/>
      <c r="E35" s="1"/>
      <c r="F35" s="1"/>
      <c r="G35" s="1"/>
      <c r="H35" s="1"/>
      <c r="I35" s="1"/>
      <c r="J35" s="1"/>
      <c r="K35" s="1"/>
      <c r="L35" s="1"/>
      <c r="M35" s="1"/>
      <c r="N35" s="1"/>
      <c r="O35" s="1"/>
      <c r="P35" s="1"/>
      <c r="Q35" s="1"/>
      <c r="R35" s="1"/>
      <c r="S35" s="1"/>
      <c r="T35" s="1"/>
      <c r="U35" s="1"/>
      <c r="V35" s="1"/>
      <c r="W35" s="1"/>
    </row>
  </sheetData>
  <sheetProtection algorithmName="SHA-512" hashValue="8Go6HBXgQKXZrjRjCCbjvwuQn+xnyOjuOqrjnvbZ+G18FNJIuWpWDgxgjsaneF4dXoAEYEx5wQavDlzRsUcOpg==" saltValue="uUfox43wnvD2wKaEMqHm+w==" spinCount="100000" sheet="1" objects="1" scenarios="1"/>
  <mergeCells count="20">
    <mergeCell ref="B12:W12"/>
    <mergeCell ref="A3:W3"/>
    <mergeCell ref="A9:V9"/>
    <mergeCell ref="B6:W6"/>
    <mergeCell ref="A1:W1"/>
    <mergeCell ref="B11:W11"/>
    <mergeCell ref="B10:W10"/>
    <mergeCell ref="S30:W30"/>
    <mergeCell ref="E30:R30"/>
    <mergeCell ref="A29:B29"/>
    <mergeCell ref="E29:M29"/>
    <mergeCell ref="C29:D29"/>
    <mergeCell ref="S29:W29"/>
    <mergeCell ref="S28:W28"/>
    <mergeCell ref="N28:R28"/>
    <mergeCell ref="A15:W15"/>
    <mergeCell ref="A16:W16"/>
    <mergeCell ref="N29:R29"/>
    <mergeCell ref="A25:W25"/>
    <mergeCell ref="A17:W17"/>
  </mergeCells>
  <phoneticPr fontId="1" type="noConversion"/>
  <conditionalFormatting sqref="N29:R29 C29:D29">
    <cfRule type="cellIs" dxfId="2" priority="1" stopIfTrue="1" operator="equal">
      <formula>$V$1</formula>
    </cfRule>
  </conditionalFormatting>
  <pageMargins left="0.78740157480314965" right="0.78740157480314965" top="0.78740157480314965" bottom="0.78740157480314965" header="0.19685039370078741" footer="0.19685039370078741"/>
  <pageSetup paperSize="9" orientation="portrait" r:id="rId1"/>
  <headerFooter differentFirst="1" alignWithMargins="0">
    <oddFooter>&amp;R&amp;"Times New Roman,Normálne"&amp;12&amp;P/&amp;N</oddFooter>
    <firstHeader>&amp;R&amp;"Arial,Normal"&amp;11Číslo poistnej zmluvy&amp;"Times New Roman,Bold"&amp;12 11-416322</firstHeader>
    <firstFooter>&amp;L&amp;"Times New Roman,Tučné"&amp;12 01+119+01+04+0919&amp;R&amp;"Times New Roman,Normálne"&amp;12&amp;P/&amp;N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92D050"/>
  </sheetPr>
  <dimension ref="A1:X102"/>
  <sheetViews>
    <sheetView workbookViewId="0">
      <selection activeCell="Y20" sqref="Y20"/>
    </sheetView>
  </sheetViews>
  <sheetFormatPr defaultColWidth="9.140625" defaultRowHeight="12.75" x14ac:dyDescent="0.2"/>
  <cols>
    <col min="1" max="1" width="3.5703125" style="2" customWidth="1"/>
    <col min="2" max="23" width="3.7109375" style="2" customWidth="1"/>
    <col min="24" max="16384" width="9.140625" style="2"/>
  </cols>
  <sheetData>
    <row r="1" spans="1:23" ht="20.25" x14ac:dyDescent="0.2">
      <c r="A1" s="143" t="s">
        <v>191</v>
      </c>
      <c r="B1" s="143"/>
      <c r="C1" s="143"/>
      <c r="D1" s="143"/>
      <c r="E1" s="143"/>
      <c r="F1" s="143"/>
      <c r="G1" s="143"/>
      <c r="H1" s="143"/>
      <c r="I1" s="143"/>
      <c r="J1" s="143"/>
      <c r="K1" s="143"/>
      <c r="L1" s="143"/>
      <c r="M1" s="143"/>
      <c r="N1" s="143"/>
      <c r="O1" s="143"/>
      <c r="P1" s="143"/>
      <c r="Q1" s="143"/>
      <c r="R1" s="143"/>
      <c r="S1" s="143"/>
      <c r="T1" s="143"/>
      <c r="U1" s="143"/>
      <c r="V1" s="143"/>
      <c r="W1" s="143"/>
    </row>
    <row r="2" spans="1:23" ht="3.75" customHeight="1" x14ac:dyDescent="0.2">
      <c r="A2" s="12"/>
      <c r="B2" s="12"/>
      <c r="C2" s="12"/>
      <c r="D2" s="12"/>
      <c r="E2" s="12"/>
      <c r="F2" s="12"/>
      <c r="G2" s="12"/>
      <c r="H2" s="12"/>
      <c r="I2" s="12"/>
      <c r="J2" s="12"/>
      <c r="K2" s="12"/>
      <c r="L2" s="12"/>
      <c r="M2" s="12"/>
      <c r="N2" s="12"/>
      <c r="O2" s="12"/>
      <c r="P2" s="12"/>
      <c r="Q2" s="12"/>
      <c r="R2" s="12"/>
      <c r="S2" s="12"/>
      <c r="T2" s="12"/>
      <c r="U2" s="12"/>
      <c r="V2" s="12"/>
      <c r="W2" s="12"/>
    </row>
    <row r="3" spans="1:23" ht="18" x14ac:dyDescent="0.2">
      <c r="A3" s="144" t="s">
        <v>196</v>
      </c>
      <c r="B3" s="145"/>
      <c r="C3" s="145"/>
      <c r="D3" s="145"/>
      <c r="E3" s="145"/>
      <c r="F3" s="145"/>
      <c r="G3" s="145"/>
      <c r="H3" s="145"/>
      <c r="I3" s="145"/>
      <c r="J3" s="145"/>
      <c r="K3" s="145"/>
      <c r="L3" s="145"/>
      <c r="M3" s="145"/>
      <c r="N3" s="145"/>
      <c r="O3" s="145"/>
      <c r="P3" s="145"/>
      <c r="Q3" s="145"/>
      <c r="R3" s="145"/>
      <c r="S3" s="145"/>
      <c r="T3" s="145"/>
      <c r="U3" s="145"/>
      <c r="V3" s="145"/>
      <c r="W3" s="146"/>
    </row>
    <row r="4" spans="1:23" ht="3.75" customHeight="1" x14ac:dyDescent="0.2">
      <c r="A4" s="12"/>
      <c r="B4" s="12"/>
      <c r="C4" s="12"/>
      <c r="D4" s="12"/>
      <c r="E4" s="12"/>
      <c r="F4" s="12"/>
      <c r="G4" s="12"/>
      <c r="H4" s="12"/>
      <c r="I4" s="12"/>
      <c r="J4" s="12"/>
      <c r="K4" s="12"/>
      <c r="L4" s="12"/>
      <c r="M4" s="12"/>
      <c r="N4" s="12"/>
      <c r="O4" s="12"/>
      <c r="P4" s="12"/>
      <c r="Q4" s="12"/>
      <c r="R4" s="12"/>
      <c r="S4" s="12"/>
      <c r="T4" s="12"/>
      <c r="U4" s="12"/>
      <c r="V4" s="12"/>
      <c r="W4" s="12"/>
    </row>
    <row r="5" spans="1:23" ht="13.5" x14ac:dyDescent="0.2">
      <c r="A5" s="41" t="s">
        <v>142</v>
      </c>
      <c r="B5" s="34"/>
      <c r="C5" s="34"/>
      <c r="D5" s="34"/>
      <c r="E5" s="34"/>
      <c r="F5" s="34"/>
      <c r="G5" s="34"/>
      <c r="H5" s="34"/>
      <c r="I5" s="34"/>
      <c r="J5" s="34"/>
      <c r="K5" s="34"/>
      <c r="L5" s="34"/>
      <c r="M5" s="34"/>
      <c r="N5" s="34"/>
      <c r="O5" s="34"/>
      <c r="P5" s="34"/>
      <c r="Q5" s="34"/>
      <c r="R5" s="34"/>
      <c r="S5" s="34"/>
      <c r="T5" s="34"/>
      <c r="U5" s="34"/>
      <c r="V5" s="34"/>
      <c r="W5" s="34"/>
    </row>
    <row r="6" spans="1:23" ht="27" customHeight="1" x14ac:dyDescent="0.2">
      <c r="A6" s="39" t="s">
        <v>67</v>
      </c>
      <c r="B6" s="98" t="str">
        <f>"zodpovednosť právníckej osoby za škody spôsobené inému porušením právnej povinnosti v súvislosti s činnosťou alebo vzťahom poisteného,"</f>
        <v>zodpovednosť právníckej osoby za škody spôsobené inému porušením právnej povinnosti v súvislosti s činnosťou alebo vzťahom poisteného,</v>
      </c>
      <c r="C6" s="98"/>
      <c r="D6" s="98"/>
      <c r="E6" s="98"/>
      <c r="F6" s="98"/>
      <c r="G6" s="98"/>
      <c r="H6" s="98"/>
      <c r="I6" s="98"/>
      <c r="J6" s="98"/>
      <c r="K6" s="98"/>
      <c r="L6" s="98"/>
      <c r="M6" s="98"/>
      <c r="N6" s="98"/>
      <c r="O6" s="98"/>
      <c r="P6" s="98"/>
      <c r="Q6" s="98"/>
      <c r="R6" s="98"/>
      <c r="S6" s="98"/>
      <c r="T6" s="98"/>
      <c r="U6" s="98"/>
      <c r="V6" s="98"/>
      <c r="W6" s="98"/>
    </row>
    <row r="7" spans="1:23" ht="41.25" customHeight="1" x14ac:dyDescent="0.2">
      <c r="A7" s="39" t="s">
        <v>68</v>
      </c>
      <c r="B7" s="98" t="str">
        <f>"zodpovednosť poisteného - štatutárnych orgánov (zástupcov) organizácií alebo subjektu územnej samosprávy  (primátor, starosta) za škody spôsobené inému porušením právnej povinnosti v súvislosti s činnosťou alebo vzťahom poisteného."</f>
        <v>zodpovednosť poisteného - štatutárnych orgánov (zástupcov) organizácií alebo subjektu územnej samosprávy  (primátor, starosta) za škody spôsobené inému porušením právnej povinnosti v súvislosti s činnosťou alebo vzťahom poisteného.</v>
      </c>
      <c r="C7" s="98"/>
      <c r="D7" s="98"/>
      <c r="E7" s="98"/>
      <c r="F7" s="98"/>
      <c r="G7" s="98"/>
      <c r="H7" s="98"/>
      <c r="I7" s="98"/>
      <c r="J7" s="98"/>
      <c r="K7" s="98"/>
      <c r="L7" s="98"/>
      <c r="M7" s="98"/>
      <c r="N7" s="98"/>
      <c r="O7" s="98"/>
      <c r="P7" s="98"/>
      <c r="Q7" s="98"/>
      <c r="R7" s="98"/>
      <c r="S7" s="98"/>
      <c r="T7" s="98"/>
      <c r="U7" s="98"/>
      <c r="V7" s="98"/>
      <c r="W7" s="98"/>
    </row>
    <row r="8" spans="1:23" ht="13.5" x14ac:dyDescent="0.2">
      <c r="A8" s="34"/>
      <c r="B8" s="34"/>
      <c r="C8" s="34"/>
      <c r="D8" s="34"/>
      <c r="E8" s="34"/>
      <c r="F8" s="34"/>
      <c r="G8" s="34"/>
      <c r="H8" s="34"/>
      <c r="I8" s="34"/>
      <c r="J8" s="34"/>
      <c r="K8" s="34"/>
      <c r="L8" s="34"/>
      <c r="M8" s="34"/>
      <c r="N8" s="34"/>
      <c r="O8" s="34"/>
      <c r="P8" s="34"/>
      <c r="Q8" s="34"/>
      <c r="R8" s="34"/>
      <c r="S8" s="34"/>
      <c r="T8" s="34"/>
      <c r="U8" s="34"/>
      <c r="V8" s="34"/>
      <c r="W8" s="34"/>
    </row>
    <row r="9" spans="1:23" ht="13.5" x14ac:dyDescent="0.2">
      <c r="A9" s="33" t="s">
        <v>170</v>
      </c>
      <c r="B9" s="34"/>
      <c r="C9" s="34"/>
      <c r="D9" s="34"/>
      <c r="E9" s="34"/>
      <c r="F9" s="34"/>
      <c r="G9" s="34"/>
      <c r="H9" s="34"/>
      <c r="I9" s="34"/>
      <c r="J9" s="34"/>
      <c r="K9" s="34"/>
      <c r="L9" s="34"/>
      <c r="M9" s="34"/>
      <c r="N9" s="34"/>
      <c r="O9" s="34"/>
      <c r="P9" s="34"/>
      <c r="Q9" s="34"/>
      <c r="R9" s="34"/>
      <c r="S9" s="34"/>
      <c r="T9" s="34"/>
      <c r="U9" s="34"/>
      <c r="V9" s="34"/>
      <c r="W9" s="34"/>
    </row>
    <row r="10" spans="1:23" ht="12.75" customHeight="1" x14ac:dyDescent="0.2">
      <c r="A10" s="141" t="s">
        <v>168</v>
      </c>
      <c r="B10" s="141"/>
      <c r="C10" s="141"/>
      <c r="D10" s="141"/>
      <c r="E10" s="141"/>
      <c r="F10" s="141"/>
      <c r="G10" s="141"/>
      <c r="H10" s="141"/>
      <c r="I10" s="141"/>
      <c r="J10" s="141"/>
      <c r="K10" s="141"/>
      <c r="L10" s="141"/>
      <c r="M10" s="141"/>
      <c r="N10" s="141"/>
      <c r="O10" s="141"/>
      <c r="P10" s="141"/>
      <c r="Q10" s="141"/>
      <c r="R10" s="141"/>
      <c r="S10" s="141"/>
      <c r="T10" s="141"/>
      <c r="U10" s="141"/>
      <c r="V10" s="141"/>
      <c r="W10" s="34"/>
    </row>
    <row r="11" spans="1:23" ht="13.5" x14ac:dyDescent="0.2">
      <c r="A11" s="61" t="s">
        <v>169</v>
      </c>
      <c r="B11" s="98" t="str">
        <f>"Rámcová dohoda č. "&amp;'poistná zmluva'!AA14&amp;" a"</f>
        <v>Rámcová dohoda č. 2020/04 a</v>
      </c>
      <c r="C11" s="98"/>
      <c r="D11" s="98"/>
      <c r="E11" s="98"/>
      <c r="F11" s="98"/>
      <c r="G11" s="98"/>
      <c r="H11" s="98"/>
      <c r="I11" s="98"/>
      <c r="J11" s="98"/>
      <c r="K11" s="98"/>
      <c r="L11" s="98"/>
      <c r="M11" s="98"/>
      <c r="N11" s="98"/>
      <c r="O11" s="98"/>
      <c r="P11" s="98"/>
      <c r="Q11" s="98"/>
      <c r="R11" s="98"/>
      <c r="S11" s="98"/>
      <c r="T11" s="98"/>
      <c r="U11" s="98"/>
      <c r="V11" s="98"/>
      <c r="W11" s="98"/>
    </row>
    <row r="12" spans="1:23" ht="13.5" x14ac:dyDescent="0.2">
      <c r="A12" s="42" t="s">
        <v>169</v>
      </c>
      <c r="B12" s="98" t="s">
        <v>211</v>
      </c>
      <c r="C12" s="98"/>
      <c r="D12" s="98"/>
      <c r="E12" s="98"/>
      <c r="F12" s="98"/>
      <c r="G12" s="98"/>
      <c r="H12" s="98"/>
      <c r="I12" s="98"/>
      <c r="J12" s="98"/>
      <c r="K12" s="98"/>
      <c r="L12" s="98"/>
      <c r="M12" s="98"/>
      <c r="N12" s="98"/>
      <c r="O12" s="98"/>
      <c r="P12" s="98"/>
      <c r="Q12" s="98"/>
      <c r="R12" s="98"/>
      <c r="S12" s="98"/>
      <c r="T12" s="98"/>
      <c r="U12" s="98"/>
      <c r="V12" s="98"/>
      <c r="W12" s="98"/>
    </row>
    <row r="13" spans="1:23" ht="13.5" x14ac:dyDescent="0.2">
      <c r="A13" s="42" t="s">
        <v>169</v>
      </c>
      <c r="B13" s="98" t="s">
        <v>212</v>
      </c>
      <c r="C13" s="98"/>
      <c r="D13" s="98"/>
      <c r="E13" s="98"/>
      <c r="F13" s="98"/>
      <c r="G13" s="98"/>
      <c r="H13" s="98"/>
      <c r="I13" s="98"/>
      <c r="J13" s="98"/>
      <c r="K13" s="98"/>
      <c r="L13" s="98"/>
      <c r="M13" s="98"/>
      <c r="N13" s="98"/>
      <c r="O13" s="98"/>
      <c r="P13" s="98"/>
      <c r="Q13" s="98"/>
      <c r="R13" s="98"/>
      <c r="S13" s="98"/>
      <c r="T13" s="98"/>
      <c r="U13" s="98"/>
      <c r="V13" s="98"/>
      <c r="W13" s="98"/>
    </row>
    <row r="14" spans="1:23" ht="13.5" x14ac:dyDescent="0.2">
      <c r="A14" s="50" t="s">
        <v>253</v>
      </c>
      <c r="B14" s="48"/>
      <c r="C14" s="48"/>
      <c r="D14" s="48"/>
      <c r="E14" s="48"/>
      <c r="F14" s="48"/>
      <c r="G14" s="48"/>
      <c r="H14" s="48"/>
      <c r="I14" s="48"/>
      <c r="J14" s="48"/>
      <c r="K14" s="48"/>
      <c r="L14" s="48"/>
      <c r="M14" s="48"/>
      <c r="N14" s="48"/>
      <c r="O14" s="48"/>
      <c r="P14" s="48"/>
      <c r="Q14" s="48"/>
      <c r="R14" s="48"/>
      <c r="S14" s="48"/>
      <c r="T14" s="48"/>
      <c r="U14" s="48"/>
      <c r="V14" s="48"/>
      <c r="W14" s="48"/>
    </row>
    <row r="15" spans="1:23" ht="13.5" x14ac:dyDescent="0.2">
      <c r="A15" s="50"/>
      <c r="B15" s="48"/>
      <c r="C15" s="48"/>
      <c r="D15" s="48"/>
      <c r="E15" s="48"/>
      <c r="F15" s="48"/>
      <c r="G15" s="48"/>
      <c r="H15" s="48"/>
      <c r="I15" s="48"/>
      <c r="J15" s="48"/>
      <c r="K15" s="48"/>
      <c r="L15" s="48"/>
      <c r="M15" s="48"/>
      <c r="N15" s="48"/>
      <c r="O15" s="48"/>
      <c r="P15" s="48"/>
      <c r="Q15" s="48"/>
      <c r="R15" s="48"/>
      <c r="S15" s="48"/>
      <c r="T15" s="48"/>
      <c r="U15" s="48"/>
      <c r="V15" s="48"/>
      <c r="W15" s="48"/>
    </row>
    <row r="16" spans="1:23" ht="13.5" x14ac:dyDescent="0.2">
      <c r="A16" s="33" t="s">
        <v>340</v>
      </c>
      <c r="B16" s="34"/>
      <c r="C16" s="34"/>
      <c r="D16" s="34"/>
      <c r="E16" s="34"/>
      <c r="F16" s="34"/>
      <c r="G16" s="34"/>
      <c r="H16" s="34"/>
      <c r="I16" s="34"/>
      <c r="J16" s="34"/>
      <c r="K16" s="34"/>
      <c r="L16" s="34"/>
      <c r="M16" s="34"/>
      <c r="N16" s="34"/>
      <c r="O16" s="34"/>
      <c r="P16" s="34"/>
      <c r="Q16" s="34"/>
      <c r="R16" s="34"/>
      <c r="S16" s="34"/>
      <c r="T16" s="34"/>
      <c r="U16" s="34"/>
      <c r="V16" s="34"/>
      <c r="W16" s="34"/>
    </row>
    <row r="17" spans="1:23" ht="13.5" x14ac:dyDescent="0.2">
      <c r="A17" s="50" t="s">
        <v>283</v>
      </c>
      <c r="B17" s="34"/>
      <c r="C17" s="34"/>
      <c r="D17" s="34"/>
      <c r="E17" s="34"/>
      <c r="F17" s="34"/>
      <c r="G17" s="34"/>
      <c r="H17" s="34"/>
      <c r="I17" s="34"/>
      <c r="J17" s="34"/>
      <c r="K17" s="34"/>
      <c r="L17" s="34"/>
      <c r="M17" s="34"/>
      <c r="N17" s="34"/>
      <c r="O17" s="34"/>
      <c r="P17" s="34"/>
      <c r="Q17" s="34"/>
      <c r="R17" s="34"/>
      <c r="S17" s="34"/>
      <c r="T17" s="34"/>
      <c r="U17" s="34"/>
      <c r="V17" s="34"/>
      <c r="W17" s="34"/>
    </row>
    <row r="18" spans="1:23" ht="13.5" x14ac:dyDescent="0.2">
      <c r="A18" s="34"/>
      <c r="B18" s="34"/>
      <c r="C18" s="34"/>
      <c r="D18" s="34"/>
      <c r="E18" s="34"/>
      <c r="F18" s="34"/>
      <c r="G18" s="34"/>
      <c r="H18" s="34"/>
      <c r="I18" s="34"/>
      <c r="J18" s="34"/>
      <c r="K18" s="34"/>
      <c r="L18" s="34"/>
      <c r="M18" s="34"/>
      <c r="N18" s="34"/>
      <c r="O18" s="34"/>
      <c r="P18" s="34"/>
      <c r="Q18" s="34"/>
      <c r="R18" s="34"/>
      <c r="S18" s="34"/>
      <c r="T18" s="34"/>
      <c r="U18" s="34"/>
      <c r="V18" s="34"/>
      <c r="W18" s="34"/>
    </row>
    <row r="19" spans="1:23" ht="13.5" x14ac:dyDescent="0.2">
      <c r="A19" s="41" t="s">
        <v>171</v>
      </c>
      <c r="B19" s="34"/>
      <c r="C19" s="34"/>
      <c r="D19" s="34"/>
      <c r="E19" s="34"/>
      <c r="F19" s="34"/>
      <c r="G19" s="34"/>
      <c r="H19" s="34"/>
      <c r="I19" s="34"/>
      <c r="J19" s="34"/>
      <c r="K19" s="34"/>
      <c r="L19" s="34"/>
      <c r="M19" s="34"/>
      <c r="N19" s="34"/>
      <c r="O19" s="34"/>
      <c r="P19" s="34"/>
      <c r="Q19" s="34"/>
      <c r="R19" s="34"/>
      <c r="S19" s="34"/>
      <c r="T19" s="34"/>
      <c r="U19" s="34"/>
      <c r="V19" s="34"/>
      <c r="W19" s="34"/>
    </row>
    <row r="20" spans="1:23" ht="27.75" customHeight="1" x14ac:dyDescent="0.2">
      <c r="A20" s="41"/>
      <c r="B20" s="34"/>
      <c r="C20" s="34"/>
      <c r="D20" s="34"/>
      <c r="E20" s="34"/>
      <c r="F20" s="34"/>
      <c r="G20" s="34"/>
      <c r="H20" s="34"/>
      <c r="I20" s="34"/>
      <c r="J20" s="34"/>
      <c r="K20" s="34"/>
      <c r="L20" s="34"/>
      <c r="M20" s="34"/>
      <c r="N20" s="137" t="s">
        <v>74</v>
      </c>
      <c r="O20" s="137"/>
      <c r="P20" s="137"/>
      <c r="Q20" s="137"/>
      <c r="R20" s="137"/>
      <c r="S20" s="137" t="s">
        <v>214</v>
      </c>
      <c r="T20" s="137"/>
      <c r="U20" s="137"/>
      <c r="V20" s="137"/>
      <c r="W20" s="137"/>
    </row>
    <row r="21" spans="1:23" ht="14.25" customHeight="1" x14ac:dyDescent="0.2">
      <c r="A21" s="178" t="s">
        <v>67</v>
      </c>
      <c r="B21" s="179"/>
      <c r="C21" s="136">
        <v>3</v>
      </c>
      <c r="D21" s="136"/>
      <c r="E21" s="180" t="s">
        <v>77</v>
      </c>
      <c r="F21" s="181"/>
      <c r="G21" s="181"/>
      <c r="H21" s="181"/>
      <c r="I21" s="181"/>
      <c r="J21" s="181"/>
      <c r="K21" s="181"/>
      <c r="L21" s="181"/>
      <c r="M21" s="182"/>
      <c r="N21" s="183">
        <v>15000</v>
      </c>
      <c r="O21" s="184"/>
      <c r="P21" s="184"/>
      <c r="Q21" s="184"/>
      <c r="R21" s="185"/>
      <c r="S21" s="135">
        <f>ROUND(N21*C21/4000,2)*4</f>
        <v>45</v>
      </c>
      <c r="T21" s="135"/>
      <c r="U21" s="135"/>
      <c r="V21" s="135"/>
      <c r="W21" s="135"/>
    </row>
    <row r="22" spans="1:23" ht="14.25" customHeight="1" x14ac:dyDescent="0.2">
      <c r="A22" s="120" t="s">
        <v>68</v>
      </c>
      <c r="B22" s="120"/>
      <c r="C22" s="136">
        <v>1.5</v>
      </c>
      <c r="D22" s="136"/>
      <c r="E22" s="133" t="s">
        <v>77</v>
      </c>
      <c r="F22" s="133"/>
      <c r="G22" s="133"/>
      <c r="H22" s="133"/>
      <c r="I22" s="133"/>
      <c r="J22" s="133"/>
      <c r="K22" s="133"/>
      <c r="L22" s="133"/>
      <c r="M22" s="133"/>
      <c r="N22" s="177">
        <v>20000</v>
      </c>
      <c r="O22" s="177"/>
      <c r="P22" s="177"/>
      <c r="Q22" s="177"/>
      <c r="R22" s="177"/>
      <c r="S22" s="135">
        <f>ROUND(N22*C22/4000,2)*4</f>
        <v>30</v>
      </c>
      <c r="T22" s="135"/>
      <c r="U22" s="135"/>
      <c r="V22" s="135"/>
      <c r="W22" s="135"/>
    </row>
    <row r="23" spans="1:23" ht="14.25" customHeight="1" x14ac:dyDescent="0.2">
      <c r="A23" s="36"/>
      <c r="B23" s="43"/>
      <c r="C23" s="43"/>
      <c r="D23" s="43"/>
      <c r="E23" s="119" t="s">
        <v>213</v>
      </c>
      <c r="F23" s="119"/>
      <c r="G23" s="119"/>
      <c r="H23" s="119"/>
      <c r="I23" s="119"/>
      <c r="J23" s="119"/>
      <c r="K23" s="119"/>
      <c r="L23" s="119"/>
      <c r="M23" s="119"/>
      <c r="N23" s="119"/>
      <c r="O23" s="119"/>
      <c r="P23" s="119"/>
      <c r="Q23" s="119"/>
      <c r="R23" s="119"/>
      <c r="S23" s="113">
        <f>SUM(S21:W22)</f>
        <v>75</v>
      </c>
      <c r="T23" s="113"/>
      <c r="U23" s="113"/>
      <c r="V23" s="113"/>
      <c r="W23" s="113"/>
    </row>
    <row r="24" spans="1:23" ht="13.5" x14ac:dyDescent="0.2">
      <c r="A24" s="34"/>
      <c r="B24" s="34"/>
      <c r="C24" s="34"/>
      <c r="D24" s="34"/>
      <c r="E24" s="34"/>
      <c r="F24" s="34"/>
      <c r="G24" s="34"/>
      <c r="H24" s="34"/>
      <c r="I24" s="34"/>
      <c r="J24" s="34"/>
      <c r="K24" s="34"/>
      <c r="L24" s="34"/>
      <c r="M24" s="34"/>
      <c r="N24" s="34"/>
      <c r="O24" s="34"/>
      <c r="P24" s="34"/>
      <c r="Q24" s="34"/>
      <c r="R24" s="34"/>
      <c r="S24" s="34"/>
      <c r="T24" s="34"/>
      <c r="U24" s="34"/>
      <c r="V24" s="34"/>
      <c r="W24" s="34"/>
    </row>
    <row r="25" spans="1:23" ht="13.5" x14ac:dyDescent="0.2">
      <c r="A25" s="41" t="s">
        <v>143</v>
      </c>
      <c r="B25" s="34"/>
      <c r="C25" s="34"/>
      <c r="D25" s="34"/>
      <c r="E25" s="34"/>
      <c r="F25" s="34"/>
      <c r="G25" s="34"/>
      <c r="H25" s="34"/>
      <c r="I25" s="34"/>
      <c r="J25" s="34"/>
      <c r="K25" s="36"/>
      <c r="L25" s="36"/>
      <c r="M25" s="36"/>
      <c r="N25" s="36"/>
      <c r="O25" s="36"/>
      <c r="P25" s="34"/>
      <c r="Q25" s="36"/>
      <c r="R25" s="36"/>
      <c r="S25" s="36"/>
      <c r="T25" s="36"/>
      <c r="U25" s="36"/>
      <c r="V25" s="34"/>
      <c r="W25" s="34"/>
    </row>
    <row r="26" spans="1:23" ht="13.5" x14ac:dyDescent="0.2">
      <c r="A26" s="44" t="s">
        <v>377</v>
      </c>
      <c r="B26" s="34"/>
      <c r="C26" s="34"/>
      <c r="D26" s="34"/>
      <c r="E26" s="34"/>
      <c r="F26" s="34"/>
      <c r="G26" s="34"/>
      <c r="H26" s="34"/>
      <c r="I26" s="34"/>
      <c r="J26" s="34"/>
      <c r="K26" s="34"/>
      <c r="L26" s="34"/>
      <c r="M26" s="34"/>
      <c r="N26" s="34"/>
      <c r="O26" s="34"/>
      <c r="P26" s="34"/>
      <c r="Q26" s="34"/>
      <c r="R26" s="34"/>
      <c r="S26" s="34"/>
      <c r="T26" s="34"/>
      <c r="U26" s="34"/>
      <c r="V26" s="34"/>
      <c r="W26" s="34"/>
    </row>
    <row r="27" spans="1:23" ht="13.5" x14ac:dyDescent="0.2">
      <c r="A27" s="44" t="s">
        <v>396</v>
      </c>
      <c r="B27" s="34"/>
      <c r="C27" s="34"/>
      <c r="D27" s="34"/>
      <c r="E27" s="34"/>
      <c r="F27" s="34"/>
      <c r="G27" s="34"/>
      <c r="H27" s="34"/>
      <c r="I27" s="34"/>
      <c r="J27" s="34"/>
      <c r="K27" s="34"/>
      <c r="L27" s="34"/>
      <c r="M27" s="34"/>
      <c r="N27" s="34"/>
      <c r="O27" s="34"/>
      <c r="P27" s="34"/>
      <c r="Q27" s="34"/>
      <c r="R27" s="34"/>
      <c r="S27" s="34"/>
      <c r="T27" s="34"/>
      <c r="U27" s="34"/>
      <c r="V27" s="34"/>
      <c r="W27" s="34"/>
    </row>
    <row r="28" spans="1:23" ht="13.5" x14ac:dyDescent="0.2">
      <c r="A28" s="44" t="s">
        <v>73</v>
      </c>
      <c r="B28" s="34"/>
      <c r="C28" s="34"/>
      <c r="D28" s="34"/>
      <c r="E28" s="34"/>
      <c r="F28" s="34"/>
      <c r="G28" s="34"/>
      <c r="H28" s="34"/>
      <c r="I28" s="34"/>
      <c r="J28" s="34"/>
      <c r="K28" s="34"/>
      <c r="L28" s="34"/>
      <c r="M28" s="34"/>
      <c r="N28" s="34"/>
      <c r="O28" s="34"/>
      <c r="P28" s="34"/>
      <c r="Q28" s="34"/>
      <c r="R28" s="34"/>
      <c r="S28" s="34"/>
      <c r="T28" s="34"/>
      <c r="U28" s="34"/>
      <c r="V28" s="34"/>
      <c r="W28" s="34"/>
    </row>
    <row r="29" spans="1:23" ht="13.5" x14ac:dyDescent="0.2">
      <c r="A29" s="34"/>
      <c r="B29" s="34"/>
      <c r="C29" s="34"/>
      <c r="D29" s="34"/>
      <c r="E29" s="34"/>
      <c r="F29" s="34"/>
      <c r="G29" s="34"/>
      <c r="H29" s="34"/>
      <c r="I29" s="34"/>
      <c r="J29" s="34"/>
      <c r="K29" s="34"/>
      <c r="L29" s="34"/>
      <c r="M29" s="34"/>
      <c r="N29" s="34"/>
      <c r="O29" s="34"/>
      <c r="P29" s="34"/>
      <c r="Q29" s="34"/>
      <c r="R29" s="34"/>
      <c r="S29" s="34"/>
      <c r="T29" s="34"/>
      <c r="U29" s="34"/>
      <c r="V29" s="34"/>
      <c r="W29" s="34"/>
    </row>
    <row r="30" spans="1:23" ht="13.5" x14ac:dyDescent="0.2">
      <c r="A30" s="176" t="s">
        <v>172</v>
      </c>
      <c r="B30" s="176"/>
      <c r="C30" s="176"/>
      <c r="D30" s="176"/>
      <c r="E30" s="176"/>
      <c r="F30" s="176"/>
      <c r="G30" s="176"/>
      <c r="H30" s="176"/>
      <c r="I30" s="176"/>
      <c r="J30" s="176"/>
      <c r="K30" s="176"/>
      <c r="L30" s="176"/>
      <c r="M30" s="176"/>
      <c r="N30" s="176"/>
      <c r="O30" s="176"/>
      <c r="P30" s="176"/>
      <c r="Q30" s="176"/>
      <c r="R30" s="176"/>
      <c r="S30" s="176"/>
      <c r="T30" s="176"/>
      <c r="U30" s="176"/>
      <c r="V30" s="176"/>
      <c r="W30" s="176"/>
    </row>
    <row r="31" spans="1:23" ht="13.5" x14ac:dyDescent="0.2">
      <c r="A31" s="99" t="s">
        <v>241</v>
      </c>
      <c r="B31" s="99"/>
      <c r="C31" s="99"/>
      <c r="D31" s="99"/>
      <c r="E31" s="99"/>
      <c r="F31" s="99"/>
      <c r="G31" s="99"/>
      <c r="H31" s="99"/>
      <c r="I31" s="99"/>
      <c r="J31" s="99"/>
      <c r="K31" s="99"/>
      <c r="L31" s="99"/>
      <c r="M31" s="99"/>
      <c r="N31" s="99"/>
      <c r="O31" s="99"/>
      <c r="P31" s="99"/>
      <c r="Q31" s="99"/>
      <c r="R31" s="99"/>
      <c r="S31" s="99"/>
      <c r="T31" s="99"/>
      <c r="U31" s="99"/>
      <c r="V31" s="99"/>
      <c r="W31" s="99"/>
    </row>
    <row r="32" spans="1:23" ht="68.25" customHeight="1" x14ac:dyDescent="0.2">
      <c r="A32" s="39" t="s">
        <v>67</v>
      </c>
      <c r="B32" s="98" t="s">
        <v>251</v>
      </c>
      <c r="C32" s="98"/>
      <c r="D32" s="98"/>
      <c r="E32" s="98"/>
      <c r="F32" s="98"/>
      <c r="G32" s="98"/>
      <c r="H32" s="98"/>
      <c r="I32" s="98"/>
      <c r="J32" s="98"/>
      <c r="K32" s="98"/>
      <c r="L32" s="98"/>
      <c r="M32" s="98"/>
      <c r="N32" s="98"/>
      <c r="O32" s="98"/>
      <c r="P32" s="98"/>
      <c r="Q32" s="98"/>
      <c r="R32" s="98"/>
      <c r="S32" s="98"/>
      <c r="T32" s="98"/>
      <c r="U32" s="98"/>
      <c r="V32" s="98"/>
      <c r="W32" s="98"/>
    </row>
    <row r="33" spans="1:23" ht="42" customHeight="1" x14ac:dyDescent="0.2">
      <c r="A33" s="39" t="s">
        <v>68</v>
      </c>
      <c r="B33" s="98" t="s">
        <v>252</v>
      </c>
      <c r="C33" s="98"/>
      <c r="D33" s="98"/>
      <c r="E33" s="98"/>
      <c r="F33" s="98"/>
      <c r="G33" s="98"/>
      <c r="H33" s="98"/>
      <c r="I33" s="98"/>
      <c r="J33" s="98"/>
      <c r="K33" s="98"/>
      <c r="L33" s="98"/>
      <c r="M33" s="98"/>
      <c r="N33" s="98"/>
      <c r="O33" s="98"/>
      <c r="P33" s="98"/>
      <c r="Q33" s="98"/>
      <c r="R33" s="98"/>
      <c r="S33" s="98"/>
      <c r="T33" s="98"/>
      <c r="U33" s="98"/>
      <c r="V33" s="98"/>
      <c r="W33" s="98"/>
    </row>
    <row r="34" spans="1:23" ht="54" customHeight="1" x14ac:dyDescent="0.2">
      <c r="A34" s="39" t="s">
        <v>69</v>
      </c>
      <c r="B34" s="98" t="s">
        <v>361</v>
      </c>
      <c r="C34" s="98"/>
      <c r="D34" s="98"/>
      <c r="E34" s="98"/>
      <c r="F34" s="98"/>
      <c r="G34" s="98"/>
      <c r="H34" s="98"/>
      <c r="I34" s="98"/>
      <c r="J34" s="98"/>
      <c r="K34" s="98"/>
      <c r="L34" s="98"/>
      <c r="M34" s="98"/>
      <c r="N34" s="98"/>
      <c r="O34" s="98"/>
      <c r="P34" s="98"/>
      <c r="Q34" s="98"/>
      <c r="R34" s="98"/>
      <c r="S34" s="98"/>
      <c r="T34" s="98"/>
      <c r="U34" s="98"/>
      <c r="V34" s="98"/>
      <c r="W34" s="98"/>
    </row>
    <row r="35" spans="1:23" ht="13.5" x14ac:dyDescent="0.2">
      <c r="A35" s="34" t="s">
        <v>54</v>
      </c>
      <c r="B35" s="48"/>
      <c r="C35" s="48"/>
      <c r="D35" s="48"/>
      <c r="E35" s="48"/>
      <c r="F35" s="48"/>
      <c r="G35" s="48"/>
      <c r="H35" s="48"/>
      <c r="I35" s="48"/>
      <c r="J35" s="48"/>
      <c r="K35" s="48"/>
      <c r="L35" s="48"/>
      <c r="M35" s="48"/>
      <c r="N35" s="48"/>
      <c r="O35" s="48"/>
      <c r="P35" s="48"/>
      <c r="Q35" s="48"/>
      <c r="R35" s="48"/>
      <c r="S35" s="48"/>
      <c r="T35" s="48"/>
      <c r="U35" s="48"/>
      <c r="V35" s="48"/>
      <c r="W35" s="48"/>
    </row>
    <row r="36" spans="1:23" ht="54.75" customHeight="1" x14ac:dyDescent="0.2">
      <c r="A36" s="39" t="s">
        <v>67</v>
      </c>
      <c r="B36" s="98" t="s">
        <v>178</v>
      </c>
      <c r="C36" s="98"/>
      <c r="D36" s="98"/>
      <c r="E36" s="98"/>
      <c r="F36" s="98"/>
      <c r="G36" s="98"/>
      <c r="H36" s="98"/>
      <c r="I36" s="98"/>
      <c r="J36" s="98"/>
      <c r="K36" s="98"/>
      <c r="L36" s="98"/>
      <c r="M36" s="98"/>
      <c r="N36" s="98"/>
      <c r="O36" s="98"/>
      <c r="P36" s="98"/>
      <c r="Q36" s="98"/>
      <c r="R36" s="98"/>
      <c r="S36" s="98"/>
      <c r="T36" s="98"/>
      <c r="U36" s="98"/>
      <c r="V36" s="98"/>
      <c r="W36" s="98"/>
    </row>
    <row r="37" spans="1:23" ht="12.75" customHeight="1" x14ac:dyDescent="0.2">
      <c r="A37" s="39" t="s">
        <v>68</v>
      </c>
      <c r="B37" s="98" t="s">
        <v>0</v>
      </c>
      <c r="C37" s="98"/>
      <c r="D37" s="98"/>
      <c r="E37" s="98"/>
      <c r="F37" s="98"/>
      <c r="G37" s="98"/>
      <c r="H37" s="98"/>
      <c r="I37" s="98"/>
      <c r="J37" s="98"/>
      <c r="K37" s="98"/>
      <c r="L37" s="98"/>
      <c r="M37" s="98"/>
      <c r="N37" s="98"/>
      <c r="O37" s="98"/>
      <c r="P37" s="98"/>
      <c r="Q37" s="98"/>
      <c r="R37" s="98"/>
      <c r="S37" s="98"/>
      <c r="T37" s="98"/>
      <c r="U37" s="98"/>
      <c r="V37" s="98"/>
      <c r="W37" s="98"/>
    </row>
    <row r="38" spans="1:23" ht="27" customHeight="1" x14ac:dyDescent="0.2">
      <c r="A38" s="39" t="s">
        <v>69</v>
      </c>
      <c r="B38" s="98" t="s">
        <v>1</v>
      </c>
      <c r="C38" s="98"/>
      <c r="D38" s="98"/>
      <c r="E38" s="98"/>
      <c r="F38" s="98"/>
      <c r="G38" s="98"/>
      <c r="H38" s="98"/>
      <c r="I38" s="98"/>
      <c r="J38" s="98"/>
      <c r="K38" s="98"/>
      <c r="L38" s="98"/>
      <c r="M38" s="98"/>
      <c r="N38" s="98"/>
      <c r="O38" s="98"/>
      <c r="P38" s="98"/>
      <c r="Q38" s="98"/>
      <c r="R38" s="98"/>
      <c r="S38" s="98"/>
      <c r="T38" s="98"/>
      <c r="U38" s="98"/>
      <c r="V38" s="98"/>
      <c r="W38" s="98"/>
    </row>
    <row r="39" spans="1:23" ht="42" customHeight="1" x14ac:dyDescent="0.2">
      <c r="A39" s="39" t="s">
        <v>70</v>
      </c>
      <c r="B39" s="98" t="s">
        <v>185</v>
      </c>
      <c r="C39" s="98"/>
      <c r="D39" s="98"/>
      <c r="E39" s="98"/>
      <c r="F39" s="98"/>
      <c r="G39" s="98"/>
      <c r="H39" s="98"/>
      <c r="I39" s="98"/>
      <c r="J39" s="98"/>
      <c r="K39" s="98"/>
      <c r="L39" s="98"/>
      <c r="M39" s="98"/>
      <c r="N39" s="98"/>
      <c r="O39" s="98"/>
      <c r="P39" s="98"/>
      <c r="Q39" s="98"/>
      <c r="R39" s="98"/>
      <c r="S39" s="98"/>
      <c r="T39" s="98"/>
      <c r="U39" s="98"/>
      <c r="V39" s="98"/>
      <c r="W39" s="98"/>
    </row>
    <row r="40" spans="1:23" ht="55.5" customHeight="1" x14ac:dyDescent="0.2">
      <c r="A40" s="39" t="s">
        <v>71</v>
      </c>
      <c r="B40" s="98" t="s">
        <v>186</v>
      </c>
      <c r="C40" s="98"/>
      <c r="D40" s="98"/>
      <c r="E40" s="98"/>
      <c r="F40" s="98"/>
      <c r="G40" s="98"/>
      <c r="H40" s="98"/>
      <c r="I40" s="98"/>
      <c r="J40" s="98"/>
      <c r="K40" s="98"/>
      <c r="L40" s="98"/>
      <c r="M40" s="98"/>
      <c r="N40" s="98"/>
      <c r="O40" s="98"/>
      <c r="P40" s="98"/>
      <c r="Q40" s="98"/>
      <c r="R40" s="98"/>
      <c r="S40" s="98"/>
      <c r="T40" s="98"/>
      <c r="U40" s="98"/>
      <c r="V40" s="98"/>
      <c r="W40" s="98"/>
    </row>
    <row r="41" spans="1:23" ht="54.75" customHeight="1" x14ac:dyDescent="0.2">
      <c r="A41" s="39" t="s">
        <v>72</v>
      </c>
      <c r="B41" s="98" t="s">
        <v>182</v>
      </c>
      <c r="C41" s="98"/>
      <c r="D41" s="98"/>
      <c r="E41" s="98"/>
      <c r="F41" s="98"/>
      <c r="G41" s="98"/>
      <c r="H41" s="98"/>
      <c r="I41" s="98"/>
      <c r="J41" s="98"/>
      <c r="K41" s="98"/>
      <c r="L41" s="98"/>
      <c r="M41" s="98"/>
      <c r="N41" s="98"/>
      <c r="O41" s="98"/>
      <c r="P41" s="98"/>
      <c r="Q41" s="98"/>
      <c r="R41" s="98"/>
      <c r="S41" s="98"/>
      <c r="T41" s="98"/>
      <c r="U41" s="98"/>
      <c r="V41" s="98"/>
      <c r="W41" s="98"/>
    </row>
    <row r="42" spans="1:23" ht="41.25" customHeight="1" x14ac:dyDescent="0.2">
      <c r="A42" s="39" t="s">
        <v>21</v>
      </c>
      <c r="B42" s="98" t="s">
        <v>2</v>
      </c>
      <c r="C42" s="98"/>
      <c r="D42" s="98"/>
      <c r="E42" s="98"/>
      <c r="F42" s="98"/>
      <c r="G42" s="98"/>
      <c r="H42" s="98"/>
      <c r="I42" s="98"/>
      <c r="J42" s="98"/>
      <c r="K42" s="98"/>
      <c r="L42" s="98"/>
      <c r="M42" s="98"/>
      <c r="N42" s="98"/>
      <c r="O42" s="98"/>
      <c r="P42" s="98"/>
      <c r="Q42" s="98"/>
      <c r="R42" s="98"/>
      <c r="S42" s="98"/>
      <c r="T42" s="98"/>
      <c r="U42" s="98"/>
      <c r="V42" s="98"/>
      <c r="W42" s="98"/>
    </row>
    <row r="43" spans="1:23" ht="83.25" customHeight="1" x14ac:dyDescent="0.2">
      <c r="A43" s="39" t="s">
        <v>22</v>
      </c>
      <c r="B43" s="98" t="s">
        <v>242</v>
      </c>
      <c r="C43" s="98"/>
      <c r="D43" s="98"/>
      <c r="E43" s="98"/>
      <c r="F43" s="98"/>
      <c r="G43" s="98"/>
      <c r="H43" s="98"/>
      <c r="I43" s="98"/>
      <c r="J43" s="98"/>
      <c r="K43" s="98"/>
      <c r="L43" s="98"/>
      <c r="M43" s="98"/>
      <c r="N43" s="98"/>
      <c r="O43" s="98"/>
      <c r="P43" s="98"/>
      <c r="Q43" s="98"/>
      <c r="R43" s="98"/>
      <c r="S43" s="98"/>
      <c r="T43" s="98"/>
      <c r="U43" s="98"/>
      <c r="V43" s="98"/>
      <c r="W43" s="98"/>
    </row>
    <row r="44" spans="1:23" ht="42.75" customHeight="1" x14ac:dyDescent="0.2">
      <c r="A44" s="39" t="s">
        <v>23</v>
      </c>
      <c r="B44" s="98" t="s">
        <v>3</v>
      </c>
      <c r="C44" s="98"/>
      <c r="D44" s="98"/>
      <c r="E44" s="98"/>
      <c r="F44" s="98"/>
      <c r="G44" s="98"/>
      <c r="H44" s="98"/>
      <c r="I44" s="98"/>
      <c r="J44" s="98"/>
      <c r="K44" s="98"/>
      <c r="L44" s="98"/>
      <c r="M44" s="98"/>
      <c r="N44" s="98"/>
      <c r="O44" s="98"/>
      <c r="P44" s="98"/>
      <c r="Q44" s="98"/>
      <c r="R44" s="98"/>
      <c r="S44" s="98"/>
      <c r="T44" s="98"/>
      <c r="U44" s="98"/>
      <c r="V44" s="98"/>
      <c r="W44" s="98"/>
    </row>
    <row r="45" spans="1:23" ht="109.5" customHeight="1" x14ac:dyDescent="0.2">
      <c r="A45" s="39" t="s">
        <v>24</v>
      </c>
      <c r="B45" s="98" t="s">
        <v>350</v>
      </c>
      <c r="C45" s="98"/>
      <c r="D45" s="98"/>
      <c r="E45" s="98"/>
      <c r="F45" s="98"/>
      <c r="G45" s="98"/>
      <c r="H45" s="98"/>
      <c r="I45" s="98"/>
      <c r="J45" s="98"/>
      <c r="K45" s="98"/>
      <c r="L45" s="98"/>
      <c r="M45" s="98"/>
      <c r="N45" s="98"/>
      <c r="O45" s="98"/>
      <c r="P45" s="98"/>
      <c r="Q45" s="98"/>
      <c r="R45" s="98"/>
      <c r="S45" s="98"/>
      <c r="T45" s="98"/>
      <c r="U45" s="98"/>
      <c r="V45" s="98"/>
      <c r="W45" s="98"/>
    </row>
    <row r="46" spans="1:23" ht="13.5" x14ac:dyDescent="0.2">
      <c r="A46" s="39" t="s">
        <v>15</v>
      </c>
      <c r="B46" s="98" t="s">
        <v>183</v>
      </c>
      <c r="C46" s="98"/>
      <c r="D46" s="98"/>
      <c r="E46" s="98"/>
      <c r="F46" s="98"/>
      <c r="G46" s="98"/>
      <c r="H46" s="98"/>
      <c r="I46" s="98"/>
      <c r="J46" s="98"/>
      <c r="K46" s="98"/>
      <c r="L46" s="98"/>
      <c r="M46" s="98"/>
      <c r="N46" s="98"/>
      <c r="O46" s="98"/>
      <c r="P46" s="98"/>
      <c r="Q46" s="98"/>
      <c r="R46" s="98"/>
      <c r="S46" s="98"/>
      <c r="T46" s="98"/>
      <c r="U46" s="98"/>
      <c r="V46" s="98"/>
      <c r="W46" s="98"/>
    </row>
    <row r="47" spans="1:23" ht="40.5" customHeight="1" x14ac:dyDescent="0.2">
      <c r="A47" s="39" t="s">
        <v>16</v>
      </c>
      <c r="B47" s="98" t="s">
        <v>184</v>
      </c>
      <c r="C47" s="98"/>
      <c r="D47" s="98"/>
      <c r="E47" s="98"/>
      <c r="F47" s="98"/>
      <c r="G47" s="98"/>
      <c r="H47" s="98"/>
      <c r="I47" s="98"/>
      <c r="J47" s="98"/>
      <c r="K47" s="98"/>
      <c r="L47" s="98"/>
      <c r="M47" s="98"/>
      <c r="N47" s="98"/>
      <c r="O47" s="98"/>
      <c r="P47" s="98"/>
      <c r="Q47" s="98"/>
      <c r="R47" s="98"/>
      <c r="S47" s="98"/>
      <c r="T47" s="98"/>
      <c r="U47" s="98"/>
      <c r="V47" s="98"/>
      <c r="W47" s="98"/>
    </row>
    <row r="48" spans="1:23" ht="28.9" customHeight="1" x14ac:dyDescent="0.2">
      <c r="A48" s="44" t="s">
        <v>189</v>
      </c>
      <c r="B48" s="100" t="s">
        <v>397</v>
      </c>
      <c r="C48" s="100"/>
      <c r="D48" s="100"/>
      <c r="E48" s="100"/>
      <c r="F48" s="100"/>
      <c r="G48" s="100"/>
      <c r="H48" s="100"/>
      <c r="I48" s="100"/>
      <c r="J48" s="100"/>
      <c r="K48" s="100"/>
      <c r="L48" s="100"/>
      <c r="M48" s="100"/>
      <c r="N48" s="100"/>
      <c r="O48" s="100"/>
      <c r="P48" s="100"/>
      <c r="Q48" s="100"/>
      <c r="R48" s="100"/>
      <c r="S48" s="100"/>
      <c r="T48" s="100"/>
      <c r="U48" s="100"/>
      <c r="V48" s="100"/>
      <c r="W48" s="100"/>
    </row>
    <row r="49" spans="1:24" ht="27.75" customHeight="1" x14ac:dyDescent="0.2">
      <c r="A49" s="39" t="s">
        <v>398</v>
      </c>
      <c r="B49" s="100" t="s">
        <v>5</v>
      </c>
      <c r="C49" s="100"/>
      <c r="D49" s="100"/>
      <c r="E49" s="100"/>
      <c r="F49" s="100"/>
      <c r="G49" s="100"/>
      <c r="H49" s="100"/>
      <c r="I49" s="100"/>
      <c r="J49" s="100"/>
      <c r="K49" s="100"/>
      <c r="L49" s="100"/>
      <c r="M49" s="100"/>
      <c r="N49" s="100"/>
      <c r="O49" s="100"/>
      <c r="P49" s="100"/>
      <c r="Q49" s="100"/>
      <c r="R49" s="100"/>
      <c r="S49" s="100"/>
      <c r="T49" s="100"/>
      <c r="U49" s="100"/>
      <c r="V49" s="100"/>
      <c r="W49" s="100"/>
    </row>
    <row r="50" spans="1:24" ht="54.75" customHeight="1" x14ac:dyDescent="0.2">
      <c r="A50" s="48" t="s">
        <v>67</v>
      </c>
      <c r="B50" s="98" t="s">
        <v>7</v>
      </c>
      <c r="C50" s="98"/>
      <c r="D50" s="98"/>
      <c r="E50" s="98"/>
      <c r="F50" s="98"/>
      <c r="G50" s="98"/>
      <c r="H50" s="98"/>
      <c r="I50" s="98"/>
      <c r="J50" s="98"/>
      <c r="K50" s="98"/>
      <c r="L50" s="98"/>
      <c r="M50" s="98"/>
      <c r="N50" s="98"/>
      <c r="O50" s="98"/>
      <c r="P50" s="98"/>
      <c r="Q50" s="98"/>
      <c r="R50" s="98"/>
      <c r="S50" s="98"/>
      <c r="T50" s="98"/>
      <c r="U50" s="98"/>
      <c r="V50" s="98"/>
      <c r="W50" s="98"/>
      <c r="X50" s="27"/>
    </row>
    <row r="51" spans="1:24" ht="27.75" customHeight="1" x14ac:dyDescent="0.2">
      <c r="A51" s="48" t="s">
        <v>68</v>
      </c>
      <c r="B51" s="98" t="s">
        <v>8</v>
      </c>
      <c r="C51" s="98"/>
      <c r="D51" s="98"/>
      <c r="E51" s="98"/>
      <c r="F51" s="98"/>
      <c r="G51" s="98"/>
      <c r="H51" s="98"/>
      <c r="I51" s="98"/>
      <c r="J51" s="98"/>
      <c r="K51" s="98"/>
      <c r="L51" s="98"/>
      <c r="M51" s="98"/>
      <c r="N51" s="98"/>
      <c r="O51" s="98"/>
      <c r="P51" s="98"/>
      <c r="Q51" s="98"/>
      <c r="R51" s="98"/>
      <c r="S51" s="98"/>
      <c r="T51" s="98"/>
      <c r="U51" s="98"/>
      <c r="V51" s="98"/>
      <c r="W51" s="98"/>
      <c r="X51" s="27"/>
    </row>
    <row r="52" spans="1:24" ht="27" customHeight="1" x14ac:dyDescent="0.2">
      <c r="A52" s="48" t="s">
        <v>69</v>
      </c>
      <c r="B52" s="98" t="s">
        <v>6</v>
      </c>
      <c r="C52" s="98"/>
      <c r="D52" s="98"/>
      <c r="E52" s="98"/>
      <c r="F52" s="98"/>
      <c r="G52" s="98"/>
      <c r="H52" s="98"/>
      <c r="I52" s="98"/>
      <c r="J52" s="98"/>
      <c r="K52" s="98"/>
      <c r="L52" s="98"/>
      <c r="M52" s="98"/>
      <c r="N52" s="98"/>
      <c r="O52" s="98"/>
      <c r="P52" s="98"/>
      <c r="Q52" s="98"/>
      <c r="R52" s="98"/>
      <c r="S52" s="98"/>
      <c r="T52" s="98"/>
      <c r="U52" s="98"/>
      <c r="V52" s="98"/>
      <c r="W52" s="98"/>
      <c r="X52" s="27"/>
    </row>
    <row r="53" spans="1:24" ht="13.5" x14ac:dyDescent="0.2">
      <c r="A53" s="98" t="s">
        <v>399</v>
      </c>
      <c r="B53" s="98"/>
      <c r="C53" s="98"/>
      <c r="D53" s="98"/>
      <c r="E53" s="98"/>
      <c r="F53" s="98"/>
      <c r="G53" s="98"/>
      <c r="H53" s="98"/>
      <c r="I53" s="98"/>
      <c r="J53" s="98"/>
      <c r="K53" s="98"/>
      <c r="L53" s="98"/>
      <c r="M53" s="98"/>
      <c r="N53" s="98"/>
      <c r="O53" s="98"/>
      <c r="P53" s="98"/>
      <c r="Q53" s="98"/>
      <c r="R53" s="98"/>
      <c r="S53" s="98"/>
      <c r="T53" s="98"/>
      <c r="U53" s="98"/>
      <c r="V53" s="98"/>
      <c r="W53" s="98"/>
      <c r="X53" s="20"/>
    </row>
    <row r="54" spans="1:24" ht="26.25" customHeight="1" x14ac:dyDescent="0.2">
      <c r="A54" s="48" t="s">
        <v>67</v>
      </c>
      <c r="B54" s="98" t="s">
        <v>9</v>
      </c>
      <c r="C54" s="98"/>
      <c r="D54" s="98"/>
      <c r="E54" s="98"/>
      <c r="F54" s="98"/>
      <c r="G54" s="98"/>
      <c r="H54" s="98"/>
      <c r="I54" s="98"/>
      <c r="J54" s="98"/>
      <c r="K54" s="98"/>
      <c r="L54" s="98"/>
      <c r="M54" s="98"/>
      <c r="N54" s="98"/>
      <c r="O54" s="98"/>
      <c r="P54" s="98"/>
      <c r="Q54" s="98"/>
      <c r="R54" s="98"/>
      <c r="S54" s="98"/>
      <c r="T54" s="98"/>
      <c r="U54" s="98"/>
      <c r="V54" s="98"/>
      <c r="W54" s="98"/>
      <c r="X54" s="27"/>
    </row>
    <row r="55" spans="1:24" ht="13.5" x14ac:dyDescent="0.2">
      <c r="A55" s="48" t="s">
        <v>68</v>
      </c>
      <c r="B55" s="98" t="s">
        <v>10</v>
      </c>
      <c r="C55" s="98"/>
      <c r="D55" s="98"/>
      <c r="E55" s="98"/>
      <c r="F55" s="98"/>
      <c r="G55" s="98"/>
      <c r="H55" s="98"/>
      <c r="I55" s="98"/>
      <c r="J55" s="98"/>
      <c r="K55" s="98"/>
      <c r="L55" s="98"/>
      <c r="M55" s="98"/>
      <c r="N55" s="98"/>
      <c r="O55" s="98"/>
      <c r="P55" s="98"/>
      <c r="Q55" s="98"/>
      <c r="R55" s="98"/>
      <c r="S55" s="98"/>
      <c r="T55" s="98"/>
      <c r="U55" s="98"/>
      <c r="V55" s="98"/>
      <c r="W55" s="98"/>
      <c r="X55" s="27"/>
    </row>
    <row r="56" spans="1:24" ht="40.5" customHeight="1" x14ac:dyDescent="0.2">
      <c r="A56" s="48" t="s">
        <v>69</v>
      </c>
      <c r="B56" s="98" t="s">
        <v>19</v>
      </c>
      <c r="C56" s="98"/>
      <c r="D56" s="98"/>
      <c r="E56" s="98"/>
      <c r="F56" s="98"/>
      <c r="G56" s="98"/>
      <c r="H56" s="98"/>
      <c r="I56" s="98"/>
      <c r="J56" s="98"/>
      <c r="K56" s="98"/>
      <c r="L56" s="98"/>
      <c r="M56" s="98"/>
      <c r="N56" s="98"/>
      <c r="O56" s="98"/>
      <c r="P56" s="98"/>
      <c r="Q56" s="98"/>
      <c r="R56" s="98"/>
      <c r="S56" s="98"/>
      <c r="T56" s="98"/>
      <c r="U56" s="98"/>
      <c r="V56" s="98"/>
      <c r="W56" s="98"/>
    </row>
    <row r="57" spans="1:24" ht="27" customHeight="1" x14ac:dyDescent="0.2">
      <c r="A57" s="48" t="s">
        <v>70</v>
      </c>
      <c r="B57" s="98" t="s">
        <v>243</v>
      </c>
      <c r="C57" s="98"/>
      <c r="D57" s="98"/>
      <c r="E57" s="98"/>
      <c r="F57" s="98"/>
      <c r="G57" s="98"/>
      <c r="H57" s="98"/>
      <c r="I57" s="98"/>
      <c r="J57" s="98"/>
      <c r="K57" s="98"/>
      <c r="L57" s="98"/>
      <c r="M57" s="98"/>
      <c r="N57" s="98"/>
      <c r="O57" s="98"/>
      <c r="P57" s="98"/>
      <c r="Q57" s="98"/>
      <c r="R57" s="98"/>
      <c r="S57" s="98"/>
      <c r="T57" s="98"/>
      <c r="U57" s="98"/>
      <c r="V57" s="98"/>
      <c r="W57" s="98"/>
    </row>
    <row r="58" spans="1:24" ht="13.5" x14ac:dyDescent="0.2">
      <c r="A58" s="48" t="s">
        <v>71</v>
      </c>
      <c r="B58" s="98" t="s">
        <v>11</v>
      </c>
      <c r="C58" s="98"/>
      <c r="D58" s="98"/>
      <c r="E58" s="98"/>
      <c r="F58" s="98"/>
      <c r="G58" s="98"/>
      <c r="H58" s="98"/>
      <c r="I58" s="98"/>
      <c r="J58" s="98"/>
      <c r="K58" s="98"/>
      <c r="L58" s="98"/>
      <c r="M58" s="98"/>
      <c r="N58" s="98"/>
      <c r="O58" s="98"/>
      <c r="P58" s="98"/>
      <c r="Q58" s="98"/>
      <c r="R58" s="98"/>
      <c r="S58" s="98"/>
      <c r="T58" s="98"/>
      <c r="U58" s="98"/>
      <c r="V58" s="98"/>
      <c r="W58" s="98"/>
      <c r="X58" s="27"/>
    </row>
    <row r="59" spans="1:24" ht="27" customHeight="1" x14ac:dyDescent="0.2">
      <c r="A59" s="48" t="s">
        <v>72</v>
      </c>
      <c r="B59" s="98" t="s">
        <v>244</v>
      </c>
      <c r="C59" s="98"/>
      <c r="D59" s="98"/>
      <c r="E59" s="98"/>
      <c r="F59" s="98"/>
      <c r="G59" s="98"/>
      <c r="H59" s="98"/>
      <c r="I59" s="98"/>
      <c r="J59" s="98"/>
      <c r="K59" s="98"/>
      <c r="L59" s="98"/>
      <c r="M59" s="98"/>
      <c r="N59" s="98"/>
      <c r="O59" s="98"/>
      <c r="P59" s="98"/>
      <c r="Q59" s="98"/>
      <c r="R59" s="98"/>
      <c r="S59" s="98"/>
      <c r="T59" s="98"/>
      <c r="U59" s="98"/>
      <c r="V59" s="98"/>
      <c r="W59" s="98"/>
      <c r="X59" s="27"/>
    </row>
    <row r="60" spans="1:24" ht="14.25" customHeight="1" x14ac:dyDescent="0.2">
      <c r="A60" s="48" t="s">
        <v>21</v>
      </c>
      <c r="B60" s="98" t="s">
        <v>12</v>
      </c>
      <c r="C60" s="98"/>
      <c r="D60" s="98"/>
      <c r="E60" s="98"/>
      <c r="F60" s="98"/>
      <c r="G60" s="98"/>
      <c r="H60" s="98"/>
      <c r="I60" s="98"/>
      <c r="J60" s="98"/>
      <c r="K60" s="98"/>
      <c r="L60" s="98"/>
      <c r="M60" s="98"/>
      <c r="N60" s="98"/>
      <c r="O60" s="98"/>
      <c r="P60" s="98"/>
      <c r="Q60" s="98"/>
      <c r="R60" s="98"/>
      <c r="S60" s="98"/>
      <c r="T60" s="98"/>
      <c r="U60" s="98"/>
      <c r="V60" s="98"/>
      <c r="W60" s="98"/>
      <c r="X60" s="27"/>
    </row>
    <row r="61" spans="1:24" ht="13.5" x14ac:dyDescent="0.2">
      <c r="A61" s="48" t="s">
        <v>22</v>
      </c>
      <c r="B61" s="98" t="s">
        <v>13</v>
      </c>
      <c r="C61" s="98"/>
      <c r="D61" s="98"/>
      <c r="E61" s="98"/>
      <c r="F61" s="98"/>
      <c r="G61" s="98"/>
      <c r="H61" s="98"/>
      <c r="I61" s="98"/>
      <c r="J61" s="98"/>
      <c r="K61" s="98"/>
      <c r="L61" s="98"/>
      <c r="M61" s="98"/>
      <c r="N61" s="98"/>
      <c r="O61" s="98"/>
      <c r="P61" s="98"/>
      <c r="Q61" s="98"/>
      <c r="R61" s="98"/>
      <c r="S61" s="98"/>
      <c r="T61" s="98"/>
      <c r="U61" s="98"/>
      <c r="V61" s="98"/>
      <c r="W61" s="98"/>
      <c r="X61" s="27"/>
    </row>
    <row r="62" spans="1:24" ht="13.5" x14ac:dyDescent="0.2">
      <c r="A62" s="48" t="s">
        <v>23</v>
      </c>
      <c r="B62" s="98" t="s">
        <v>14</v>
      </c>
      <c r="C62" s="98"/>
      <c r="D62" s="98"/>
      <c r="E62" s="98"/>
      <c r="F62" s="98"/>
      <c r="G62" s="98"/>
      <c r="H62" s="98"/>
      <c r="I62" s="98"/>
      <c r="J62" s="98"/>
      <c r="K62" s="98"/>
      <c r="L62" s="98"/>
      <c r="M62" s="98"/>
      <c r="N62" s="98"/>
      <c r="O62" s="98"/>
      <c r="P62" s="98"/>
      <c r="Q62" s="98"/>
      <c r="R62" s="98"/>
      <c r="S62" s="98"/>
      <c r="T62" s="98"/>
      <c r="U62" s="98"/>
      <c r="V62" s="98"/>
      <c r="W62" s="98"/>
      <c r="X62" s="27"/>
    </row>
    <row r="63" spans="1:24" ht="40.5" customHeight="1" x14ac:dyDescent="0.2">
      <c r="A63" s="98" t="s">
        <v>400</v>
      </c>
      <c r="B63" s="98"/>
      <c r="C63" s="98"/>
      <c r="D63" s="98"/>
      <c r="E63" s="98"/>
      <c r="F63" s="98"/>
      <c r="G63" s="98"/>
      <c r="H63" s="98"/>
      <c r="I63" s="98"/>
      <c r="J63" s="98"/>
      <c r="K63" s="98"/>
      <c r="L63" s="98"/>
      <c r="M63" s="98"/>
      <c r="N63" s="98"/>
      <c r="O63" s="98"/>
      <c r="P63" s="98"/>
      <c r="Q63" s="98"/>
      <c r="R63" s="98"/>
      <c r="S63" s="98"/>
      <c r="T63" s="98"/>
      <c r="U63" s="98"/>
      <c r="V63" s="98"/>
      <c r="W63" s="98"/>
      <c r="X63" s="27"/>
    </row>
    <row r="64" spans="1:24" ht="13.5" x14ac:dyDescent="0.2">
      <c r="A64" s="34"/>
      <c r="B64" s="34"/>
      <c r="C64" s="34"/>
      <c r="D64" s="34"/>
      <c r="E64" s="34"/>
      <c r="F64" s="34"/>
      <c r="G64" s="34"/>
      <c r="H64" s="34"/>
      <c r="I64" s="34"/>
      <c r="J64" s="34"/>
      <c r="K64" s="34"/>
      <c r="L64" s="34"/>
      <c r="M64" s="34"/>
      <c r="N64" s="34"/>
      <c r="O64" s="34"/>
      <c r="P64" s="34"/>
      <c r="Q64" s="34"/>
      <c r="R64" s="34"/>
      <c r="S64" s="34"/>
      <c r="T64" s="34"/>
      <c r="U64" s="34"/>
      <c r="V64" s="34"/>
      <c r="W64" s="34"/>
      <c r="X64" s="27"/>
    </row>
    <row r="65" spans="1:24" ht="27" customHeight="1" x14ac:dyDescent="0.2">
      <c r="A65" s="127" t="s">
        <v>367</v>
      </c>
      <c r="B65" s="127"/>
      <c r="C65" s="127"/>
      <c r="D65" s="127"/>
      <c r="E65" s="127"/>
      <c r="F65" s="127"/>
      <c r="G65" s="127"/>
      <c r="H65" s="127"/>
      <c r="I65" s="127"/>
      <c r="J65" s="127"/>
      <c r="K65" s="127"/>
      <c r="L65" s="127"/>
      <c r="M65" s="127"/>
      <c r="N65" s="127"/>
      <c r="O65" s="127"/>
      <c r="P65" s="127"/>
      <c r="Q65" s="127"/>
      <c r="R65" s="127"/>
      <c r="S65" s="127"/>
      <c r="T65" s="127"/>
      <c r="U65" s="127"/>
      <c r="V65" s="127"/>
      <c r="W65" s="127"/>
      <c r="X65" s="27"/>
    </row>
    <row r="66" spans="1:24" ht="13.5" x14ac:dyDescent="0.2">
      <c r="A66" s="98" t="s">
        <v>245</v>
      </c>
      <c r="B66" s="98"/>
      <c r="C66" s="98"/>
      <c r="D66" s="98"/>
      <c r="E66" s="98"/>
      <c r="F66" s="98"/>
      <c r="G66" s="98"/>
      <c r="H66" s="98"/>
      <c r="I66" s="98"/>
      <c r="J66" s="98"/>
      <c r="K66" s="98"/>
      <c r="L66" s="98"/>
      <c r="M66" s="98"/>
      <c r="N66" s="98"/>
      <c r="O66" s="98"/>
      <c r="P66" s="98"/>
      <c r="Q66" s="98"/>
      <c r="R66" s="98"/>
      <c r="S66" s="98"/>
      <c r="T66" s="98"/>
      <c r="U66" s="98"/>
      <c r="V66" s="98"/>
      <c r="W66" s="98"/>
      <c r="X66" s="27"/>
    </row>
    <row r="67" spans="1:24" ht="165.75" customHeight="1" x14ac:dyDescent="0.2">
      <c r="A67" s="48" t="s">
        <v>67</v>
      </c>
      <c r="B67" s="98" t="s">
        <v>368</v>
      </c>
      <c r="C67" s="98"/>
      <c r="D67" s="98"/>
      <c r="E67" s="98"/>
      <c r="F67" s="98"/>
      <c r="G67" s="98"/>
      <c r="H67" s="98"/>
      <c r="I67" s="98"/>
      <c r="J67" s="98"/>
      <c r="K67" s="98"/>
      <c r="L67" s="98"/>
      <c r="M67" s="98"/>
      <c r="N67" s="98"/>
      <c r="O67" s="98"/>
      <c r="P67" s="98"/>
      <c r="Q67" s="98"/>
      <c r="R67" s="98"/>
      <c r="S67" s="98"/>
      <c r="T67" s="98"/>
      <c r="U67" s="98"/>
      <c r="V67" s="98"/>
      <c r="W67" s="98"/>
      <c r="X67" s="27"/>
    </row>
    <row r="68" spans="1:24" ht="54.75" customHeight="1" x14ac:dyDescent="0.2">
      <c r="A68" s="48" t="s">
        <v>68</v>
      </c>
      <c r="B68" s="98" t="s">
        <v>369</v>
      </c>
      <c r="C68" s="98"/>
      <c r="D68" s="98"/>
      <c r="E68" s="98"/>
      <c r="F68" s="98"/>
      <c r="G68" s="98"/>
      <c r="H68" s="98"/>
      <c r="I68" s="98"/>
      <c r="J68" s="98"/>
      <c r="K68" s="98"/>
      <c r="L68" s="98"/>
      <c r="M68" s="98"/>
      <c r="N68" s="98"/>
      <c r="O68" s="98"/>
      <c r="P68" s="98"/>
      <c r="Q68" s="98"/>
      <c r="R68" s="98"/>
      <c r="S68" s="98"/>
      <c r="T68" s="98"/>
      <c r="U68" s="98"/>
      <c r="V68" s="98"/>
      <c r="W68" s="98"/>
    </row>
    <row r="69" spans="1:24" ht="54.75" customHeight="1" x14ac:dyDescent="0.2">
      <c r="A69" s="98" t="s">
        <v>284</v>
      </c>
      <c r="B69" s="98"/>
      <c r="C69" s="98"/>
      <c r="D69" s="98"/>
      <c r="E69" s="98"/>
      <c r="F69" s="98"/>
      <c r="G69" s="98"/>
      <c r="H69" s="98"/>
      <c r="I69" s="98"/>
      <c r="J69" s="98"/>
      <c r="K69" s="98"/>
      <c r="L69" s="98"/>
      <c r="M69" s="98"/>
      <c r="N69" s="98"/>
      <c r="O69" s="98"/>
      <c r="P69" s="98"/>
      <c r="Q69" s="98"/>
      <c r="R69" s="98"/>
      <c r="S69" s="98"/>
      <c r="T69" s="98"/>
      <c r="U69" s="98"/>
      <c r="V69" s="98"/>
      <c r="W69" s="98"/>
    </row>
    <row r="70" spans="1:24" ht="26.25" customHeight="1" x14ac:dyDescent="0.2">
      <c r="A70" s="98" t="s">
        <v>285</v>
      </c>
      <c r="B70" s="98"/>
      <c r="C70" s="98"/>
      <c r="D70" s="98"/>
      <c r="E70" s="98"/>
      <c r="F70" s="98"/>
      <c r="G70" s="98"/>
      <c r="H70" s="98"/>
      <c r="I70" s="98"/>
      <c r="J70" s="98"/>
      <c r="K70" s="98"/>
      <c r="L70" s="98"/>
      <c r="M70" s="98"/>
      <c r="N70" s="98"/>
      <c r="O70" s="98"/>
      <c r="P70" s="98"/>
      <c r="Q70" s="98"/>
      <c r="R70" s="98"/>
      <c r="S70" s="98"/>
      <c r="T70" s="98"/>
      <c r="U70" s="98"/>
      <c r="V70" s="98"/>
      <c r="W70" s="98"/>
    </row>
    <row r="71" spans="1:24" ht="41.25" customHeight="1" x14ac:dyDescent="0.2">
      <c r="A71" s="48" t="s">
        <v>67</v>
      </c>
      <c r="B71" s="98" t="s">
        <v>135</v>
      </c>
      <c r="C71" s="98"/>
      <c r="D71" s="98"/>
      <c r="E71" s="98"/>
      <c r="F71" s="98"/>
      <c r="G71" s="98"/>
      <c r="H71" s="98"/>
      <c r="I71" s="98"/>
      <c r="J71" s="98"/>
      <c r="K71" s="98"/>
      <c r="L71" s="98"/>
      <c r="M71" s="98"/>
      <c r="N71" s="98"/>
      <c r="O71" s="98"/>
      <c r="P71" s="98"/>
      <c r="Q71" s="98"/>
      <c r="R71" s="98"/>
      <c r="S71" s="98"/>
      <c r="T71" s="98"/>
      <c r="U71" s="98"/>
      <c r="V71" s="98"/>
      <c r="W71" s="98"/>
    </row>
    <row r="72" spans="1:24" ht="13.5" x14ac:dyDescent="0.2">
      <c r="A72" s="48" t="s">
        <v>68</v>
      </c>
      <c r="B72" s="98" t="s">
        <v>286</v>
      </c>
      <c r="C72" s="98"/>
      <c r="D72" s="98"/>
      <c r="E72" s="98"/>
      <c r="F72" s="98"/>
      <c r="G72" s="98"/>
      <c r="H72" s="98"/>
      <c r="I72" s="98"/>
      <c r="J72" s="98"/>
      <c r="K72" s="98"/>
      <c r="L72" s="98"/>
      <c r="M72" s="98"/>
      <c r="N72" s="98"/>
      <c r="O72" s="98"/>
      <c r="P72" s="98"/>
      <c r="Q72" s="98"/>
      <c r="R72" s="98"/>
      <c r="S72" s="98"/>
      <c r="T72" s="98"/>
      <c r="U72" s="98"/>
      <c r="V72" s="98"/>
      <c r="W72" s="98"/>
    </row>
    <row r="73" spans="1:24" ht="25.5" customHeight="1" x14ac:dyDescent="0.2">
      <c r="A73" s="48" t="s">
        <v>69</v>
      </c>
      <c r="B73" s="98" t="s">
        <v>136</v>
      </c>
      <c r="C73" s="98"/>
      <c r="D73" s="98"/>
      <c r="E73" s="98"/>
      <c r="F73" s="98"/>
      <c r="G73" s="98"/>
      <c r="H73" s="98"/>
      <c r="I73" s="98"/>
      <c r="J73" s="98"/>
      <c r="K73" s="98"/>
      <c r="L73" s="98"/>
      <c r="M73" s="98"/>
      <c r="N73" s="98"/>
      <c r="O73" s="98"/>
      <c r="P73" s="98"/>
      <c r="Q73" s="98"/>
      <c r="R73" s="98"/>
      <c r="S73" s="98"/>
      <c r="T73" s="98"/>
      <c r="U73" s="98"/>
      <c r="V73" s="98"/>
      <c r="W73" s="98"/>
    </row>
    <row r="74" spans="1:24" ht="41.25" customHeight="1" x14ac:dyDescent="0.2">
      <c r="A74" s="98" t="s">
        <v>287</v>
      </c>
      <c r="B74" s="98"/>
      <c r="C74" s="98"/>
      <c r="D74" s="98"/>
      <c r="E74" s="98"/>
      <c r="F74" s="98"/>
      <c r="G74" s="98"/>
      <c r="H74" s="98"/>
      <c r="I74" s="98"/>
      <c r="J74" s="98"/>
      <c r="K74" s="98"/>
      <c r="L74" s="98"/>
      <c r="M74" s="98"/>
      <c r="N74" s="98"/>
      <c r="O74" s="98"/>
      <c r="P74" s="98"/>
      <c r="Q74" s="98"/>
      <c r="R74" s="98"/>
      <c r="S74" s="98"/>
      <c r="T74" s="98"/>
      <c r="U74" s="98"/>
      <c r="V74" s="98"/>
      <c r="W74" s="98"/>
    </row>
    <row r="75" spans="1:24" ht="13.5" x14ac:dyDescent="0.2">
      <c r="A75" s="98" t="s">
        <v>187</v>
      </c>
      <c r="B75" s="98"/>
      <c r="C75" s="98"/>
      <c r="D75" s="98"/>
      <c r="E75" s="98"/>
      <c r="F75" s="98"/>
      <c r="G75" s="98"/>
      <c r="H75" s="98"/>
      <c r="I75" s="98"/>
      <c r="J75" s="98"/>
      <c r="K75" s="98"/>
      <c r="L75" s="98"/>
      <c r="M75" s="98"/>
      <c r="N75" s="98"/>
      <c r="O75" s="98"/>
      <c r="P75" s="98"/>
      <c r="Q75" s="98"/>
      <c r="R75" s="98"/>
      <c r="S75" s="98"/>
      <c r="T75" s="98"/>
      <c r="U75" s="98"/>
      <c r="V75" s="98"/>
      <c r="W75" s="98"/>
    </row>
    <row r="76" spans="1:24" ht="27.75" customHeight="1" x14ac:dyDescent="0.2">
      <c r="A76" s="48" t="s">
        <v>67</v>
      </c>
      <c r="B76" s="98" t="s">
        <v>246</v>
      </c>
      <c r="C76" s="98"/>
      <c r="D76" s="98"/>
      <c r="E76" s="98"/>
      <c r="F76" s="98"/>
      <c r="G76" s="98"/>
      <c r="H76" s="98"/>
      <c r="I76" s="98"/>
      <c r="J76" s="98"/>
      <c r="K76" s="98"/>
      <c r="L76" s="98"/>
      <c r="M76" s="98"/>
      <c r="N76" s="98"/>
      <c r="O76" s="98"/>
      <c r="P76" s="98"/>
      <c r="Q76" s="98"/>
      <c r="R76" s="98"/>
      <c r="S76" s="98"/>
      <c r="T76" s="98"/>
      <c r="U76" s="98"/>
      <c r="V76" s="98"/>
      <c r="W76" s="98"/>
    </row>
    <row r="77" spans="1:24" ht="13.5" x14ac:dyDescent="0.2">
      <c r="A77" s="48" t="s">
        <v>68</v>
      </c>
      <c r="B77" s="98" t="s">
        <v>137</v>
      </c>
      <c r="C77" s="98"/>
      <c r="D77" s="98"/>
      <c r="E77" s="98"/>
      <c r="F77" s="98"/>
      <c r="G77" s="98"/>
      <c r="H77" s="98"/>
      <c r="I77" s="98"/>
      <c r="J77" s="98"/>
      <c r="K77" s="98"/>
      <c r="L77" s="98"/>
      <c r="M77" s="98"/>
      <c r="N77" s="98"/>
      <c r="O77" s="98"/>
      <c r="P77" s="98"/>
      <c r="Q77" s="98"/>
      <c r="R77" s="98"/>
      <c r="S77" s="98"/>
      <c r="T77" s="98"/>
      <c r="U77" s="98"/>
      <c r="V77" s="98"/>
      <c r="W77" s="98"/>
    </row>
    <row r="78" spans="1:24" ht="13.5" x14ac:dyDescent="0.2">
      <c r="A78" s="48" t="s">
        <v>69</v>
      </c>
      <c r="B78" s="98" t="s">
        <v>138</v>
      </c>
      <c r="C78" s="98"/>
      <c r="D78" s="98"/>
      <c r="E78" s="98"/>
      <c r="F78" s="98"/>
      <c r="G78" s="98"/>
      <c r="H78" s="98"/>
      <c r="I78" s="98"/>
      <c r="J78" s="98"/>
      <c r="K78" s="98"/>
      <c r="L78" s="98"/>
      <c r="M78" s="98"/>
      <c r="N78" s="98"/>
      <c r="O78" s="98"/>
      <c r="P78" s="98"/>
      <c r="Q78" s="98"/>
      <c r="R78" s="98"/>
      <c r="S78" s="98"/>
      <c r="T78" s="98"/>
      <c r="U78" s="98"/>
      <c r="V78" s="98"/>
      <c r="W78" s="98"/>
    </row>
    <row r="79" spans="1:24" ht="13.5" x14ac:dyDescent="0.2">
      <c r="A79" s="48" t="s">
        <v>70</v>
      </c>
      <c r="B79" s="98" t="s">
        <v>139</v>
      </c>
      <c r="C79" s="98"/>
      <c r="D79" s="98"/>
      <c r="E79" s="98"/>
      <c r="F79" s="98"/>
      <c r="G79" s="98"/>
      <c r="H79" s="98"/>
      <c r="I79" s="98"/>
      <c r="J79" s="98"/>
      <c r="K79" s="98"/>
      <c r="L79" s="98"/>
      <c r="M79" s="98"/>
      <c r="N79" s="98"/>
      <c r="O79" s="98"/>
      <c r="P79" s="98"/>
      <c r="Q79" s="98"/>
      <c r="R79" s="98"/>
      <c r="S79" s="98"/>
      <c r="T79" s="98"/>
      <c r="U79" s="98"/>
      <c r="V79" s="98"/>
      <c r="W79" s="98"/>
    </row>
    <row r="80" spans="1:24" ht="25.5" customHeight="1" x14ac:dyDescent="0.2">
      <c r="A80" s="48" t="s">
        <v>71</v>
      </c>
      <c r="B80" s="98" t="s">
        <v>140</v>
      </c>
      <c r="C80" s="98"/>
      <c r="D80" s="98"/>
      <c r="E80" s="98"/>
      <c r="F80" s="98"/>
      <c r="G80" s="98"/>
      <c r="H80" s="98"/>
      <c r="I80" s="98"/>
      <c r="J80" s="98"/>
      <c r="K80" s="98"/>
      <c r="L80" s="98"/>
      <c r="M80" s="98"/>
      <c r="N80" s="98"/>
      <c r="O80" s="98"/>
      <c r="P80" s="98"/>
      <c r="Q80" s="98"/>
      <c r="R80" s="98"/>
      <c r="S80" s="98"/>
      <c r="T80" s="98"/>
      <c r="U80" s="98"/>
      <c r="V80" s="98"/>
      <c r="W80" s="98"/>
    </row>
    <row r="81" spans="1:23" ht="13.5" x14ac:dyDescent="0.2">
      <c r="A81" s="98" t="s">
        <v>188</v>
      </c>
      <c r="B81" s="98"/>
      <c r="C81" s="98"/>
      <c r="D81" s="98"/>
      <c r="E81" s="98"/>
      <c r="F81" s="98"/>
      <c r="G81" s="98"/>
      <c r="H81" s="98"/>
      <c r="I81" s="98"/>
      <c r="J81" s="98"/>
      <c r="K81" s="98"/>
      <c r="L81" s="98"/>
      <c r="M81" s="98"/>
      <c r="N81" s="98"/>
      <c r="O81" s="98"/>
      <c r="P81" s="98"/>
      <c r="Q81" s="98"/>
      <c r="R81" s="98"/>
      <c r="S81" s="98"/>
      <c r="T81" s="98"/>
      <c r="U81" s="98"/>
      <c r="V81" s="98"/>
      <c r="W81" s="98"/>
    </row>
    <row r="82" spans="1:23" ht="13.5" x14ac:dyDescent="0.2">
      <c r="A82" s="48" t="s">
        <v>67</v>
      </c>
      <c r="B82" s="98" t="s">
        <v>247</v>
      </c>
      <c r="C82" s="98"/>
      <c r="D82" s="98"/>
      <c r="E82" s="98"/>
      <c r="F82" s="98"/>
      <c r="G82" s="98"/>
      <c r="H82" s="98"/>
      <c r="I82" s="98"/>
      <c r="J82" s="98"/>
      <c r="K82" s="98"/>
      <c r="L82" s="98"/>
      <c r="M82" s="98"/>
      <c r="N82" s="98"/>
      <c r="O82" s="98"/>
      <c r="P82" s="98"/>
      <c r="Q82" s="98"/>
      <c r="R82" s="98"/>
      <c r="S82" s="98"/>
      <c r="T82" s="98"/>
      <c r="U82" s="98"/>
      <c r="V82" s="98"/>
      <c r="W82" s="98"/>
    </row>
    <row r="83" spans="1:23" ht="13.5" x14ac:dyDescent="0.2">
      <c r="A83" s="48" t="s">
        <v>68</v>
      </c>
      <c r="B83" s="98" t="s">
        <v>248</v>
      </c>
      <c r="C83" s="98"/>
      <c r="D83" s="98"/>
      <c r="E83" s="98"/>
      <c r="F83" s="98"/>
      <c r="G83" s="98"/>
      <c r="H83" s="98"/>
      <c r="I83" s="98"/>
      <c r="J83" s="98"/>
      <c r="K83" s="98"/>
      <c r="L83" s="98"/>
      <c r="M83" s="98"/>
      <c r="N83" s="98"/>
      <c r="O83" s="98"/>
      <c r="P83" s="98"/>
      <c r="Q83" s="98"/>
      <c r="R83" s="98"/>
      <c r="S83" s="98"/>
      <c r="T83" s="98"/>
      <c r="U83" s="98"/>
      <c r="V83" s="98"/>
      <c r="W83" s="98"/>
    </row>
    <row r="84" spans="1:23" ht="42" customHeight="1" x14ac:dyDescent="0.2">
      <c r="A84" s="48" t="s">
        <v>69</v>
      </c>
      <c r="B84" s="98" t="s">
        <v>288</v>
      </c>
      <c r="C84" s="98"/>
      <c r="D84" s="98"/>
      <c r="E84" s="98"/>
      <c r="F84" s="98"/>
      <c r="G84" s="98"/>
      <c r="H84" s="98"/>
      <c r="I84" s="98"/>
      <c r="J84" s="98"/>
      <c r="K84" s="98"/>
      <c r="L84" s="98"/>
      <c r="M84" s="98"/>
      <c r="N84" s="98"/>
      <c r="O84" s="98"/>
      <c r="P84" s="98"/>
      <c r="Q84" s="98"/>
      <c r="R84" s="98"/>
      <c r="S84" s="98"/>
      <c r="T84" s="98"/>
      <c r="U84" s="98"/>
      <c r="V84" s="98"/>
      <c r="W84" s="98"/>
    </row>
    <row r="85" spans="1:23" ht="13.5" x14ac:dyDescent="0.2">
      <c r="A85" s="48" t="s">
        <v>70</v>
      </c>
      <c r="B85" s="98" t="s">
        <v>249</v>
      </c>
      <c r="C85" s="98"/>
      <c r="D85" s="98"/>
      <c r="E85" s="98"/>
      <c r="F85" s="98"/>
      <c r="G85" s="98"/>
      <c r="H85" s="98"/>
      <c r="I85" s="98"/>
      <c r="J85" s="98"/>
      <c r="K85" s="98"/>
      <c r="L85" s="98"/>
      <c r="M85" s="98"/>
      <c r="N85" s="98"/>
      <c r="O85" s="98"/>
      <c r="P85" s="98"/>
      <c r="Q85" s="98"/>
      <c r="R85" s="98"/>
      <c r="S85" s="98"/>
      <c r="T85" s="98"/>
      <c r="U85" s="98"/>
      <c r="V85" s="98"/>
      <c r="W85" s="98"/>
    </row>
    <row r="86" spans="1:23" ht="26.25" customHeight="1" x14ac:dyDescent="0.2">
      <c r="A86" s="48" t="s">
        <v>71</v>
      </c>
      <c r="B86" s="98" t="s">
        <v>141</v>
      </c>
      <c r="C86" s="98"/>
      <c r="D86" s="98"/>
      <c r="E86" s="98"/>
      <c r="F86" s="98"/>
      <c r="G86" s="98"/>
      <c r="H86" s="98"/>
      <c r="I86" s="98"/>
      <c r="J86" s="98"/>
      <c r="K86" s="98"/>
      <c r="L86" s="98"/>
      <c r="M86" s="98"/>
      <c r="N86" s="98"/>
      <c r="O86" s="98"/>
      <c r="P86" s="98"/>
      <c r="Q86" s="98"/>
      <c r="R86" s="98"/>
      <c r="S86" s="98"/>
      <c r="T86" s="98"/>
      <c r="U86" s="98"/>
      <c r="V86" s="98"/>
      <c r="W86" s="98"/>
    </row>
    <row r="87" spans="1:23" ht="27" customHeight="1" x14ac:dyDescent="0.2">
      <c r="A87" s="48" t="s">
        <v>72</v>
      </c>
      <c r="B87" s="98" t="s">
        <v>250</v>
      </c>
      <c r="C87" s="98"/>
      <c r="D87" s="98"/>
      <c r="E87" s="98"/>
      <c r="F87" s="98"/>
      <c r="G87" s="98"/>
      <c r="H87" s="98"/>
      <c r="I87" s="98"/>
      <c r="J87" s="98"/>
      <c r="K87" s="98"/>
      <c r="L87" s="98"/>
      <c r="M87" s="98"/>
      <c r="N87" s="98"/>
      <c r="O87" s="98"/>
      <c r="P87" s="98"/>
      <c r="Q87" s="98"/>
      <c r="R87" s="98"/>
      <c r="S87" s="98"/>
      <c r="T87" s="98"/>
      <c r="U87" s="98"/>
      <c r="V87" s="98"/>
      <c r="W87" s="98"/>
    </row>
    <row r="88" spans="1:23" ht="13.5" x14ac:dyDescent="0.2">
      <c r="A88" s="188"/>
      <c r="B88" s="188"/>
      <c r="C88" s="188"/>
      <c r="D88" s="188"/>
      <c r="E88" s="188"/>
      <c r="F88" s="188"/>
      <c r="G88" s="188"/>
      <c r="H88" s="188"/>
      <c r="I88" s="188"/>
      <c r="J88" s="188"/>
      <c r="K88" s="188"/>
      <c r="L88" s="188"/>
      <c r="M88" s="188"/>
      <c r="N88" s="188"/>
      <c r="O88" s="188"/>
      <c r="P88" s="188"/>
      <c r="Q88" s="188"/>
      <c r="R88" s="188"/>
      <c r="S88" s="188"/>
      <c r="T88" s="188"/>
      <c r="U88" s="188"/>
      <c r="V88" s="188"/>
      <c r="W88" s="188"/>
    </row>
    <row r="89" spans="1:23" ht="42" customHeight="1" x14ac:dyDescent="0.2">
      <c r="A89" s="187"/>
      <c r="B89" s="187"/>
      <c r="C89" s="187"/>
      <c r="D89" s="187"/>
      <c r="E89" s="187"/>
      <c r="F89" s="187"/>
      <c r="G89" s="187"/>
      <c r="H89" s="187"/>
      <c r="I89" s="187"/>
      <c r="J89" s="187"/>
      <c r="K89" s="187"/>
      <c r="L89" s="187"/>
      <c r="M89" s="187"/>
      <c r="N89" s="187"/>
      <c r="O89" s="187"/>
      <c r="P89" s="187"/>
      <c r="Q89" s="187"/>
      <c r="R89" s="187"/>
      <c r="S89" s="187"/>
      <c r="T89" s="187"/>
      <c r="U89" s="187"/>
      <c r="V89" s="187"/>
      <c r="W89" s="187"/>
    </row>
    <row r="90" spans="1:23" ht="13.5" x14ac:dyDescent="0.2">
      <c r="A90" s="186"/>
      <c r="B90" s="186"/>
      <c r="C90" s="186"/>
      <c r="D90" s="186"/>
      <c r="E90" s="186"/>
      <c r="F90" s="186"/>
      <c r="G90" s="186"/>
      <c r="H90" s="186"/>
      <c r="I90" s="186"/>
      <c r="J90" s="186"/>
      <c r="K90" s="186"/>
      <c r="L90" s="186"/>
      <c r="M90" s="186"/>
      <c r="N90" s="186"/>
      <c r="O90" s="186"/>
      <c r="P90" s="186"/>
      <c r="Q90" s="186"/>
      <c r="R90" s="186"/>
      <c r="S90" s="186"/>
      <c r="T90" s="186"/>
      <c r="U90" s="186"/>
      <c r="V90" s="186"/>
      <c r="W90" s="186"/>
    </row>
    <row r="91" spans="1:23" ht="13.5" x14ac:dyDescent="0.2">
      <c r="A91" s="76"/>
      <c r="B91" s="186"/>
      <c r="C91" s="186"/>
      <c r="D91" s="186"/>
      <c r="E91" s="186"/>
      <c r="F91" s="186"/>
      <c r="G91" s="186"/>
      <c r="H91" s="186"/>
      <c r="I91" s="186"/>
      <c r="J91" s="186"/>
      <c r="K91" s="186"/>
      <c r="L91" s="186"/>
      <c r="M91" s="186"/>
      <c r="N91" s="186"/>
      <c r="O91" s="186"/>
      <c r="P91" s="186"/>
      <c r="Q91" s="186"/>
      <c r="R91" s="186"/>
      <c r="S91" s="186"/>
      <c r="T91" s="186"/>
      <c r="U91" s="186"/>
      <c r="V91" s="186"/>
      <c r="W91" s="186"/>
    </row>
    <row r="92" spans="1:23" ht="13.5" x14ac:dyDescent="0.2">
      <c r="A92" s="76"/>
      <c r="B92" s="186"/>
      <c r="C92" s="186"/>
      <c r="D92" s="186"/>
      <c r="E92" s="186"/>
      <c r="F92" s="186"/>
      <c r="G92" s="186"/>
      <c r="H92" s="186"/>
      <c r="I92" s="186"/>
      <c r="J92" s="186"/>
      <c r="K92" s="186"/>
      <c r="L92" s="186"/>
      <c r="M92" s="186"/>
      <c r="N92" s="186"/>
      <c r="O92" s="186"/>
      <c r="P92" s="186"/>
      <c r="Q92" s="186"/>
      <c r="R92" s="186"/>
      <c r="S92" s="186"/>
      <c r="T92" s="186"/>
      <c r="U92" s="186"/>
      <c r="V92" s="186"/>
      <c r="W92" s="186"/>
    </row>
    <row r="93" spans="1:23" ht="13.5" x14ac:dyDescent="0.2">
      <c r="A93" s="76"/>
      <c r="B93" s="186"/>
      <c r="C93" s="186"/>
      <c r="D93" s="186"/>
      <c r="E93" s="186"/>
      <c r="F93" s="186"/>
      <c r="G93" s="186"/>
      <c r="H93" s="186"/>
      <c r="I93" s="186"/>
      <c r="J93" s="186"/>
      <c r="K93" s="186"/>
      <c r="L93" s="186"/>
      <c r="M93" s="186"/>
      <c r="N93" s="186"/>
      <c r="O93" s="186"/>
      <c r="P93" s="186"/>
      <c r="Q93" s="186"/>
      <c r="R93" s="186"/>
      <c r="S93" s="186"/>
      <c r="T93" s="186"/>
      <c r="U93" s="186"/>
      <c r="V93" s="186"/>
      <c r="W93" s="186"/>
    </row>
    <row r="94" spans="1:23" ht="53.25" customHeight="1" x14ac:dyDescent="0.2">
      <c r="A94" s="187"/>
      <c r="B94" s="187"/>
      <c r="C94" s="187"/>
      <c r="D94" s="187"/>
      <c r="E94" s="187"/>
      <c r="F94" s="187"/>
      <c r="G94" s="187"/>
      <c r="H94" s="187"/>
      <c r="I94" s="187"/>
      <c r="J94" s="187"/>
      <c r="K94" s="187"/>
      <c r="L94" s="187"/>
      <c r="M94" s="187"/>
      <c r="N94" s="187"/>
      <c r="O94" s="187"/>
      <c r="P94" s="187"/>
      <c r="Q94" s="187"/>
      <c r="R94" s="187"/>
      <c r="S94" s="187"/>
      <c r="T94" s="187"/>
      <c r="U94" s="187"/>
      <c r="V94" s="187"/>
      <c r="W94" s="187"/>
    </row>
    <row r="95" spans="1:23" x14ac:dyDescent="0.2">
      <c r="A95" s="31"/>
      <c r="B95" s="31"/>
      <c r="C95" s="31"/>
      <c r="D95" s="31"/>
      <c r="E95" s="31"/>
      <c r="F95" s="31"/>
      <c r="G95" s="31"/>
      <c r="H95" s="31"/>
      <c r="I95" s="31"/>
      <c r="J95" s="30"/>
      <c r="K95" s="30"/>
    </row>
    <row r="96" spans="1:23" x14ac:dyDescent="0.2">
      <c r="A96" s="32"/>
      <c r="B96" s="32"/>
      <c r="C96" s="32"/>
      <c r="D96" s="32"/>
      <c r="E96" s="32"/>
      <c r="F96" s="32"/>
      <c r="G96" s="32"/>
      <c r="H96" s="32"/>
      <c r="I96" s="32"/>
      <c r="J96" s="30"/>
      <c r="K96" s="30"/>
    </row>
    <row r="97" spans="1:11" x14ac:dyDescent="0.2">
      <c r="A97" s="32"/>
      <c r="B97" s="32"/>
      <c r="C97" s="32"/>
      <c r="D97" s="32"/>
      <c r="E97" s="32"/>
      <c r="F97" s="32"/>
      <c r="G97" s="32"/>
      <c r="H97" s="32"/>
      <c r="I97" s="32"/>
      <c r="J97" s="30"/>
      <c r="K97" s="30"/>
    </row>
    <row r="98" spans="1:11" x14ac:dyDescent="0.2">
      <c r="A98" s="32"/>
      <c r="B98" s="32"/>
      <c r="C98" s="32"/>
      <c r="D98" s="32"/>
      <c r="E98" s="32"/>
      <c r="F98" s="32"/>
      <c r="G98" s="32"/>
      <c r="H98" s="32"/>
      <c r="I98" s="32"/>
      <c r="J98" s="30"/>
      <c r="K98" s="30"/>
    </row>
    <row r="99" spans="1:11" x14ac:dyDescent="0.2">
      <c r="A99" s="32"/>
      <c r="B99" s="32"/>
      <c r="C99" s="32"/>
      <c r="D99" s="32"/>
      <c r="E99" s="32"/>
      <c r="F99" s="32"/>
      <c r="G99" s="32"/>
      <c r="H99" s="32"/>
      <c r="I99" s="32"/>
      <c r="J99" s="30"/>
      <c r="K99" s="30"/>
    </row>
    <row r="100" spans="1:11" x14ac:dyDescent="0.2">
      <c r="A100" s="30"/>
      <c r="B100" s="30"/>
      <c r="C100" s="30"/>
      <c r="D100" s="30"/>
      <c r="E100" s="30"/>
      <c r="F100" s="30"/>
      <c r="G100" s="30"/>
      <c r="H100" s="30"/>
      <c r="I100" s="30"/>
      <c r="J100" s="30"/>
      <c r="K100" s="30"/>
    </row>
    <row r="101" spans="1:11" x14ac:dyDescent="0.2">
      <c r="A101" s="30"/>
      <c r="B101" s="30"/>
      <c r="C101" s="30"/>
      <c r="D101" s="30"/>
      <c r="E101" s="30"/>
      <c r="F101" s="30"/>
      <c r="G101" s="30"/>
      <c r="H101" s="30"/>
      <c r="I101" s="30"/>
      <c r="J101" s="30"/>
      <c r="K101" s="30"/>
    </row>
    <row r="102" spans="1:11" x14ac:dyDescent="0.2">
      <c r="A102" s="30"/>
      <c r="B102" s="30"/>
      <c r="C102" s="30"/>
      <c r="D102" s="30"/>
      <c r="E102" s="30"/>
      <c r="F102" s="30"/>
      <c r="G102" s="30"/>
      <c r="H102" s="30"/>
      <c r="I102" s="30"/>
      <c r="J102" s="30"/>
      <c r="K102" s="30"/>
    </row>
  </sheetData>
  <sheetProtection algorithmName="SHA-512" hashValue="MhC0YFIN7n7B26YOkJWn5U3kuPDxD8+lkq4BD7Z0EvaOFOrbyUmYru2qgHp4gTrkwoRokmJI7T976hxg9tW9aw==" saltValue="Omaqr7nXIEpFweYRtgfU0A==" spinCount="100000" sheet="1" objects="1" scenarios="1"/>
  <mergeCells count="85">
    <mergeCell ref="B93:W93"/>
    <mergeCell ref="A94:W94"/>
    <mergeCell ref="A88:W88"/>
    <mergeCell ref="A89:W89"/>
    <mergeCell ref="A90:W90"/>
    <mergeCell ref="B91:W91"/>
    <mergeCell ref="B92:W92"/>
    <mergeCell ref="A21:B21"/>
    <mergeCell ref="C21:D21"/>
    <mergeCell ref="E21:M21"/>
    <mergeCell ref="N21:R21"/>
    <mergeCell ref="S21:W21"/>
    <mergeCell ref="B11:W11"/>
    <mergeCell ref="S20:W20"/>
    <mergeCell ref="N20:R20"/>
    <mergeCell ref="B12:W12"/>
    <mergeCell ref="B13:W13"/>
    <mergeCell ref="A1:W1"/>
    <mergeCell ref="B57:W57"/>
    <mergeCell ref="B62:W62"/>
    <mergeCell ref="B55:W55"/>
    <mergeCell ref="B41:W41"/>
    <mergeCell ref="A22:B22"/>
    <mergeCell ref="B43:W43"/>
    <mergeCell ref="A3:W3"/>
    <mergeCell ref="B56:W56"/>
    <mergeCell ref="B54:W54"/>
    <mergeCell ref="A10:V10"/>
    <mergeCell ref="B6:W6"/>
    <mergeCell ref="C22:D22"/>
    <mergeCell ref="E22:M22"/>
    <mergeCell ref="B7:W7"/>
    <mergeCell ref="S23:W23"/>
    <mergeCell ref="B32:W32"/>
    <mergeCell ref="A31:W31"/>
    <mergeCell ref="A30:W30"/>
    <mergeCell ref="N22:R22"/>
    <mergeCell ref="S22:W22"/>
    <mergeCell ref="E23:R23"/>
    <mergeCell ref="B84:W84"/>
    <mergeCell ref="B77:W77"/>
    <mergeCell ref="B78:W78"/>
    <mergeCell ref="B79:W79"/>
    <mergeCell ref="B80:W80"/>
    <mergeCell ref="B83:W83"/>
    <mergeCell ref="B60:W60"/>
    <mergeCell ref="B61:W61"/>
    <mergeCell ref="A63:W63"/>
    <mergeCell ref="B39:W39"/>
    <mergeCell ref="B42:W42"/>
    <mergeCell ref="B44:W44"/>
    <mergeCell ref="B50:W50"/>
    <mergeCell ref="B48:W48"/>
    <mergeCell ref="B33:W33"/>
    <mergeCell ref="B34:W34"/>
    <mergeCell ref="B38:W38"/>
    <mergeCell ref="A74:W74"/>
    <mergeCell ref="A75:W75"/>
    <mergeCell ref="B40:W40"/>
    <mergeCell ref="B49:W49"/>
    <mergeCell ref="B46:W46"/>
    <mergeCell ref="B36:W36"/>
    <mergeCell ref="B37:W37"/>
    <mergeCell ref="A66:W66"/>
    <mergeCell ref="B58:W58"/>
    <mergeCell ref="B59:W59"/>
    <mergeCell ref="B45:W45"/>
    <mergeCell ref="B52:W52"/>
    <mergeCell ref="B47:W47"/>
    <mergeCell ref="B87:W87"/>
    <mergeCell ref="A81:W81"/>
    <mergeCell ref="B82:W82"/>
    <mergeCell ref="B76:W76"/>
    <mergeCell ref="B51:W51"/>
    <mergeCell ref="B72:W72"/>
    <mergeCell ref="B73:W73"/>
    <mergeCell ref="A53:W53"/>
    <mergeCell ref="B67:W67"/>
    <mergeCell ref="B68:W68"/>
    <mergeCell ref="A69:W69"/>
    <mergeCell ref="A70:W70"/>
    <mergeCell ref="B71:W71"/>
    <mergeCell ref="B85:W85"/>
    <mergeCell ref="B86:W86"/>
    <mergeCell ref="A65:W65"/>
  </mergeCells>
  <phoneticPr fontId="1" type="noConversion"/>
  <conditionalFormatting sqref="N22:R22 C22:D22">
    <cfRule type="cellIs" dxfId="1" priority="2" stopIfTrue="1" operator="equal">
      <formula>$V$1</formula>
    </cfRule>
  </conditionalFormatting>
  <conditionalFormatting sqref="C21:D21 N21">
    <cfRule type="cellIs" dxfId="0" priority="1" stopIfTrue="1" operator="equal">
      <formula>$V$1</formula>
    </cfRule>
  </conditionalFormatting>
  <pageMargins left="0.78740157480314965" right="0.78740157480314965" top="0.78740157480314965" bottom="0.78740157480314965" header="0.19685039370078741" footer="0.19685039370078741"/>
  <pageSetup paperSize="9" orientation="portrait" r:id="rId1"/>
  <headerFooter differentFirst="1" alignWithMargins="0">
    <oddFooter>&amp;R&amp;"Times New Roman,Normálne"&amp;12&amp;P/&amp;N</oddFooter>
    <firstHeader>&amp;R&amp;"Arial,Normal"&amp;11Číslo poistnej zmluvy&amp;"Times New Roman,Bold"&amp;12 11-416322</firstHeader>
    <firstFooter>&amp;L&amp;"Times New Roman,Tučné"&amp;12 01+119+01+04+0919&amp;R&amp;"Times New Roman,Normálne"&amp;12&amp;P/&amp;N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1</vt:i4>
      </vt:variant>
    </vt:vector>
  </HeadingPairs>
  <TitlesOfParts>
    <vt:vector size="7" baseType="lpstr">
      <vt:lpstr>poistná zmluva</vt:lpstr>
      <vt:lpstr>vl.1 Zivel</vt:lpstr>
      <vt:lpstr>vl.2 Odcudzenie</vt:lpstr>
      <vt:lpstr>vl.3 Elektronika a stroje</vt:lpstr>
      <vt:lpstr>vl.4 Sklo</vt:lpstr>
      <vt:lpstr>vl.5 Zodpovednost</vt:lpstr>
      <vt:lpstr>'poistná zmluva'!Oblasť_tlače</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PKF_Topolcany</dc:title>
  <dc:creator>Marek Švirloch</dc:creator>
  <cp:keywords>PKF;Vypoctak</cp:keywords>
  <cp:lastModifiedBy>Obec</cp:lastModifiedBy>
  <cp:lastPrinted>2021-09-13T09:32:11Z</cp:lastPrinted>
  <dcterms:created xsi:type="dcterms:W3CDTF">1997-01-24T11:07:25Z</dcterms:created>
  <dcterms:modified xsi:type="dcterms:W3CDTF">2021-09-30T08:13:13Z</dcterms:modified>
</cp:coreProperties>
</file>